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O:\08_Finance_Investor_Relation\Financials\Q4-24\Q4 2024 Documents For Upload\"/>
    </mc:Choice>
  </mc:AlternateContent>
  <xr:revisionPtr revIDLastSave="0" documentId="13_ncr:1_{F611FE80-E401-40FF-B721-9FE679A30063}" xr6:coauthVersionLast="47" xr6:coauthVersionMax="47" xr10:uidLastSave="{00000000-0000-0000-0000-000000000000}"/>
  <bookViews>
    <workbookView xWindow="-57710" yWindow="1630" windowWidth="29020" windowHeight="15700" tabRatio="644" xr2:uid="{D7DCB86E-AF13-4696-BF8C-8B79CB3AF5B4}"/>
  </bookViews>
  <sheets>
    <sheet name="Group" sheetId="1" r:id="rId1"/>
    <sheet name="EC&amp;FZ" sheetId="4" r:id="rId2"/>
    <sheet name="Ports" sheetId="3" r:id="rId3"/>
    <sheet name="Maritime" sheetId="5" r:id="rId4"/>
    <sheet name="Logistics" sheetId="6" r:id="rId5"/>
    <sheet name="Digital" sheetId="7" r:id="rId6"/>
  </sheets>
  <definedNames>
    <definedName name="_xlnm._FilterDatabase" localSheetId="0" hidden="1">Group!$B$3:$BF$153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 i="5" l="1"/>
  <c r="Z14" i="7"/>
  <c r="J13" i="7"/>
  <c r="Z13" i="7" s="1"/>
  <c r="J14" i="6"/>
  <c r="Z14" i="6" s="1"/>
  <c r="J13" i="6"/>
  <c r="Z13" i="6" s="1"/>
  <c r="J14" i="5"/>
  <c r="Z14" i="5" s="1"/>
  <c r="J13" i="5"/>
  <c r="Z13" i="5" s="1"/>
  <c r="Z14" i="3"/>
  <c r="Z13" i="3"/>
  <c r="J14" i="3"/>
  <c r="J13" i="3"/>
  <c r="J14" i="4"/>
  <c r="Z14" i="4" s="1"/>
  <c r="J13" i="4"/>
  <c r="Z13" i="4"/>
  <c r="J153" i="1"/>
  <c r="J152" i="1"/>
  <c r="J151" i="1"/>
  <c r="J150" i="1"/>
  <c r="J149" i="1"/>
  <c r="J148" i="1"/>
  <c r="J147" i="1"/>
  <c r="J146" i="1"/>
  <c r="Z153" i="1"/>
  <c r="Z138" i="1"/>
  <c r="Z139" i="1"/>
  <c r="Z140" i="1"/>
  <c r="Z141" i="1"/>
  <c r="Z142" i="1"/>
  <c r="Z143" i="1"/>
  <c r="Z144" i="1"/>
  <c r="Z137" i="1"/>
  <c r="J144" i="1"/>
  <c r="Z135" i="1"/>
  <c r="Z129" i="1"/>
  <c r="Z130" i="1"/>
  <c r="Z131" i="1"/>
  <c r="Z132" i="1"/>
  <c r="Z133" i="1"/>
  <c r="Z134" i="1"/>
  <c r="Z128" i="1"/>
  <c r="J135" i="1"/>
  <c r="Z120" i="1"/>
  <c r="Z121" i="1"/>
  <c r="Z122" i="1"/>
  <c r="Z123" i="1"/>
  <c r="Z124" i="1"/>
  <c r="Z125" i="1"/>
  <c r="Z119" i="1"/>
  <c r="J126" i="1"/>
  <c r="Z126" i="1" s="1"/>
  <c r="Z26" i="1" l="1"/>
  <c r="Z25" i="1"/>
  <c r="Z24" i="1"/>
  <c r="Z23" i="1"/>
  <c r="J20" i="1" l="1"/>
  <c r="J19" i="1"/>
  <c r="J18" i="1"/>
  <c r="J17" i="1"/>
  <c r="J16" i="1"/>
  <c r="J15" i="1"/>
  <c r="J14" i="1"/>
  <c r="J13" i="1"/>
  <c r="F10" i="6"/>
  <c r="F10" i="5"/>
  <c r="F10" i="4"/>
  <c r="F10" i="3"/>
  <c r="E31" i="1" l="1"/>
  <c r="D31" i="1"/>
  <c r="E30" i="1"/>
  <c r="D30" i="1"/>
  <c r="E17" i="7" l="1"/>
  <c r="E18" i="7"/>
  <c r="E19" i="7"/>
  <c r="E20" i="7"/>
  <c r="E21" i="7"/>
  <c r="D21" i="7"/>
  <c r="D20" i="7"/>
  <c r="D19" i="7"/>
  <c r="D18" i="7"/>
  <c r="D17" i="7"/>
  <c r="E14" i="7"/>
  <c r="D14" i="7"/>
  <c r="E13" i="6"/>
  <c r="E14" i="6"/>
  <c r="D14" i="6"/>
  <c r="D13" i="6"/>
  <c r="E17" i="5"/>
  <c r="E18" i="5"/>
  <c r="E19" i="5"/>
  <c r="E20" i="5"/>
  <c r="E21" i="5"/>
  <c r="D21" i="5"/>
  <c r="D20" i="5"/>
  <c r="D19" i="5"/>
  <c r="D18" i="5"/>
  <c r="D17" i="5"/>
  <c r="E14" i="5"/>
  <c r="D14" i="5"/>
  <c r="E14" i="4"/>
  <c r="D14" i="4"/>
  <c r="E14" i="3" l="1"/>
  <c r="E32" i="1" l="1"/>
  <c r="D32" i="1"/>
  <c r="E5" i="7" l="1"/>
  <c r="E6" i="7"/>
  <c r="E7" i="7"/>
  <c r="E8" i="7"/>
  <c r="D8" i="7"/>
  <c r="D7" i="7"/>
  <c r="D6" i="7"/>
  <c r="D5" i="7"/>
  <c r="E17" i="6"/>
  <c r="E18" i="6"/>
  <c r="E19" i="6"/>
  <c r="E20" i="6"/>
  <c r="E21" i="6"/>
  <c r="D21" i="6"/>
  <c r="D20" i="6"/>
  <c r="D19" i="6"/>
  <c r="D18" i="6"/>
  <c r="D17" i="6"/>
  <c r="E13" i="5"/>
  <c r="D13" i="5"/>
  <c r="E5" i="5"/>
  <c r="E6" i="5"/>
  <c r="E7" i="5"/>
  <c r="E8" i="5"/>
  <c r="D8" i="5"/>
  <c r="D7" i="5"/>
  <c r="D6" i="5"/>
  <c r="D5" i="5"/>
  <c r="E13" i="4"/>
  <c r="D13" i="4"/>
  <c r="E5" i="4"/>
  <c r="E20" i="4" s="1"/>
  <c r="E6" i="4"/>
  <c r="E7" i="4"/>
  <c r="E8" i="4"/>
  <c r="D8" i="4"/>
  <c r="D7" i="4"/>
  <c r="D6" i="4"/>
  <c r="D5" i="4"/>
  <c r="D21" i="4" s="1"/>
  <c r="D19" i="4" l="1"/>
  <c r="E18" i="4"/>
  <c r="E17" i="4"/>
  <c r="D18" i="4"/>
  <c r="E19" i="4"/>
  <c r="D17" i="4"/>
  <c r="E21" i="4"/>
  <c r="D20" i="4"/>
  <c r="E13" i="3"/>
  <c r="E15" i="3" s="1"/>
  <c r="E5" i="3"/>
  <c r="E6" i="3"/>
  <c r="E7" i="3"/>
  <c r="E8" i="3"/>
  <c r="D8" i="3"/>
  <c r="D7" i="3"/>
  <c r="D6" i="3"/>
  <c r="D13" i="3"/>
  <c r="D14" i="3"/>
  <c r="D5" i="3"/>
  <c r="D15" i="3" l="1"/>
  <c r="E36" i="6" l="1"/>
  <c r="D36" i="6"/>
  <c r="E45" i="5"/>
  <c r="D45" i="5"/>
  <c r="E29" i="4"/>
  <c r="D29" i="4"/>
  <c r="E61" i="3"/>
  <c r="D61" i="3"/>
  <c r="E41" i="1"/>
  <c r="D41" i="1"/>
  <c r="E55" i="1" l="1"/>
  <c r="D55" i="1"/>
  <c r="E73" i="1"/>
  <c r="D73" i="1"/>
  <c r="E82" i="1"/>
  <c r="D82" i="1"/>
  <c r="E91" i="1"/>
  <c r="D91" i="1"/>
  <c r="E117" i="1"/>
  <c r="D117" i="1"/>
  <c r="E126" i="1"/>
  <c r="D126" i="1"/>
  <c r="E135" i="1"/>
  <c r="D135" i="1"/>
  <c r="E144" i="1"/>
  <c r="D144" i="1"/>
  <c r="E153" i="1"/>
  <c r="D153" i="1"/>
  <c r="E20" i="1" l="1"/>
  <c r="D20" i="1"/>
  <c r="E15" i="1"/>
  <c r="D15" i="1"/>
</calcChain>
</file>

<file path=xl/sharedStrings.xml><?xml version="1.0" encoding="utf-8"?>
<sst xmlns="http://schemas.openxmlformats.org/spreadsheetml/2006/main" count="1308" uniqueCount="202">
  <si>
    <t>Consolidated Balance Sheet</t>
  </si>
  <si>
    <t>Unit</t>
  </si>
  <si>
    <t>2018</t>
  </si>
  <si>
    <t>2019</t>
  </si>
  <si>
    <t>2020</t>
  </si>
  <si>
    <t>2021</t>
  </si>
  <si>
    <t>2022</t>
  </si>
  <si>
    <t>2023</t>
  </si>
  <si>
    <t>Q1 2021</t>
  </si>
  <si>
    <t>Q2 2021</t>
  </si>
  <si>
    <t>Q3 2021</t>
  </si>
  <si>
    <t>Q4 2021</t>
  </si>
  <si>
    <t>Q1 2022</t>
  </si>
  <si>
    <t>Q2 2022</t>
  </si>
  <si>
    <t>Q3 2022</t>
  </si>
  <si>
    <t>Q4 2022</t>
  </si>
  <si>
    <t>Q1 2023</t>
  </si>
  <si>
    <t>Q2 2023</t>
  </si>
  <si>
    <t>Q3 2023</t>
  </si>
  <si>
    <t>Q4 2023</t>
  </si>
  <si>
    <t>Q1 2024</t>
  </si>
  <si>
    <t>Non-Current Assets</t>
  </si>
  <si>
    <t>AED m</t>
  </si>
  <si>
    <t>Current Assets</t>
  </si>
  <si>
    <t>Total Assets</t>
  </si>
  <si>
    <t>Total Equity</t>
  </si>
  <si>
    <t>Non-Current Liabilities</t>
  </si>
  <si>
    <t>Current Liabilities</t>
  </si>
  <si>
    <t>Total Liabilities</t>
  </si>
  <si>
    <t>Total Equity and Liabilities</t>
  </si>
  <si>
    <t>Consolidated P&amp;L</t>
  </si>
  <si>
    <t>Revenue</t>
  </si>
  <si>
    <t>Gross Profit</t>
  </si>
  <si>
    <t>EBITDA</t>
  </si>
  <si>
    <t>Net Profit Before Tax and Minorities</t>
  </si>
  <si>
    <t>Net Profit Before Minorities</t>
  </si>
  <si>
    <t>Net Profit After Minorities</t>
  </si>
  <si>
    <t>Consolidated Cash Flow Statement</t>
  </si>
  <si>
    <t>Net cash generated from operating activities</t>
  </si>
  <si>
    <t>Net cash used in investing activities</t>
  </si>
  <si>
    <t>Net cash generated from financing activities</t>
  </si>
  <si>
    <t>Net (decrease)/increase in cash and cash equivalents</t>
  </si>
  <si>
    <t>Financial KPIs</t>
  </si>
  <si>
    <t>Gross Profit Margin</t>
  </si>
  <si>
    <t>%</t>
  </si>
  <si>
    <t>EBITDA Margin</t>
  </si>
  <si>
    <t>Net Profit Margin - Before Minorities</t>
  </si>
  <si>
    <t>Net Profit Margin - After Minorities</t>
  </si>
  <si>
    <t>x</t>
  </si>
  <si>
    <t>Cash Conversion</t>
  </si>
  <si>
    <t>Debt / Equity</t>
  </si>
  <si>
    <t>Finance Costs</t>
  </si>
  <si>
    <t>EPS</t>
  </si>
  <si>
    <t>AED</t>
  </si>
  <si>
    <t>DPS</t>
  </si>
  <si>
    <t>Weighted Average Number of Shares</t>
  </si>
  <si>
    <t>m</t>
  </si>
  <si>
    <t>Operational KPIs</t>
  </si>
  <si>
    <t>Ports general cargo volumes</t>
  </si>
  <si>
    <t>m Tons</t>
  </si>
  <si>
    <t>UAE</t>
  </si>
  <si>
    <t>Egypt</t>
  </si>
  <si>
    <t>Pakistan</t>
  </si>
  <si>
    <t>Spain</t>
  </si>
  <si>
    <t>Ports container capacity</t>
  </si>
  <si>
    <t>m TEUs</t>
  </si>
  <si>
    <t>Ports container volumes</t>
  </si>
  <si>
    <t>Ports container utilization</t>
  </si>
  <si>
    <t>Ports Ro-Ro volumes</t>
  </si>
  <si>
    <t xml:space="preserve">Spain </t>
  </si>
  <si>
    <t>Ports cruise passengers</t>
  </si>
  <si>
    <t>'000</t>
  </si>
  <si>
    <t>Jordan</t>
  </si>
  <si>
    <t>sq km</t>
  </si>
  <si>
    <t>'000 sqm</t>
  </si>
  <si>
    <t>m MMBTU</t>
  </si>
  <si>
    <t>Shipping - container port calls</t>
  </si>
  <si>
    <t>Nos.</t>
  </si>
  <si>
    <t>Shipping - container number of services</t>
  </si>
  <si>
    <t>Shipping - container vessel fleet^</t>
  </si>
  <si>
    <t xml:space="preserve">Shipping - container vessel fleet nominal capacity </t>
  </si>
  <si>
    <t>'000 TEUs</t>
  </si>
  <si>
    <t>Shipping - dry bulk vessel fleet^</t>
  </si>
  <si>
    <t>Shipping - liquid bulk vessel fleet^</t>
  </si>
  <si>
    <t>Transshipment volumes</t>
  </si>
  <si>
    <t>Marine Services - UAE vessel calls</t>
  </si>
  <si>
    <t>Logistics polymers volumes</t>
  </si>
  <si>
    <t xml:space="preserve">Ocean freight volumes </t>
  </si>
  <si>
    <t>TEUs</t>
  </si>
  <si>
    <t>Air freight volumes</t>
  </si>
  <si>
    <t>Single window transactions</t>
  </si>
  <si>
    <t>'000 Nos.</t>
  </si>
  <si>
    <t>Q1-2021</t>
  </si>
  <si>
    <t>Q2-2021</t>
  </si>
  <si>
    <t>Q3-2021</t>
  </si>
  <si>
    <t>Q4-2021</t>
  </si>
  <si>
    <t>Q1-2022</t>
  </si>
  <si>
    <t>Q2-2022</t>
  </si>
  <si>
    <t>Q3-2022</t>
  </si>
  <si>
    <t>Ports leasing</t>
  </si>
  <si>
    <t>Ports general cargo</t>
  </si>
  <si>
    <t>Ports Ro-Ro</t>
  </si>
  <si>
    <t>Ports cruise</t>
  </si>
  <si>
    <t>Ports others</t>
  </si>
  <si>
    <t>Total Ports Revenue</t>
  </si>
  <si>
    <t xml:space="preserve">Total EC&amp;FZ Revenue </t>
  </si>
  <si>
    <t>Shipping</t>
  </si>
  <si>
    <t>Transshipment</t>
  </si>
  <si>
    <t xml:space="preserve">Offshore &amp; Subsea </t>
  </si>
  <si>
    <t>Abu Dhabi Maritime</t>
  </si>
  <si>
    <t>Others</t>
  </si>
  <si>
    <t xml:space="preserve">Total Maritime &amp; Shipping Revenue </t>
  </si>
  <si>
    <t>Ocean - FCL &amp; Reefer</t>
  </si>
  <si>
    <t>Air Freight</t>
  </si>
  <si>
    <t>Warehouses</t>
  </si>
  <si>
    <t>Polymers</t>
  </si>
  <si>
    <t xml:space="preserve">Total Logistics Revenue </t>
  </si>
  <si>
    <t>Eliminations</t>
  </si>
  <si>
    <t>Cluster Financial Information</t>
  </si>
  <si>
    <t>Revenue Breakdown by Cluster</t>
  </si>
  <si>
    <t>Ports</t>
  </si>
  <si>
    <t>EC&amp;FZ</t>
  </si>
  <si>
    <t>Maritime</t>
  </si>
  <si>
    <t>Logistics</t>
  </si>
  <si>
    <t>Digital</t>
  </si>
  <si>
    <t>Corporate</t>
  </si>
  <si>
    <t>Total Revenue</t>
  </si>
  <si>
    <t>Revenue Distribution by Cluster (%)</t>
  </si>
  <si>
    <t>Revenue Breakdown by Geography</t>
  </si>
  <si>
    <t>Middle East, Excl. UAE</t>
  </si>
  <si>
    <t>Africa</t>
  </si>
  <si>
    <t xml:space="preserve">Asia </t>
  </si>
  <si>
    <t>Europe</t>
  </si>
  <si>
    <t>Americas</t>
  </si>
  <si>
    <t>Gross Profit Breakdown by Cluster</t>
  </si>
  <si>
    <t>Total Gross Profit</t>
  </si>
  <si>
    <t>EBITDA Breakdown by Cluster</t>
  </si>
  <si>
    <t>Total EBITDA</t>
  </si>
  <si>
    <t>EBITDA Margin by Cluster (%)</t>
  </si>
  <si>
    <t>Consolidated EBITDA margin</t>
  </si>
  <si>
    <t>EBITDA Distribution by Cluster (%)</t>
  </si>
  <si>
    <t xml:space="preserve">Net Profit Breakdown by Cluster </t>
  </si>
  <si>
    <t>Total Net Profit</t>
  </si>
  <si>
    <t>Total Assets Breakdown by Cluster</t>
  </si>
  <si>
    <t xml:space="preserve">Total Assets </t>
  </si>
  <si>
    <t>Total Liabilities Breakdown by Cluster</t>
  </si>
  <si>
    <t>Total Capex Breakdown by Cluster</t>
  </si>
  <si>
    <t>Total Capex</t>
  </si>
  <si>
    <t>1) Net Debt / EBITDA is defined as borrowings (including bank overdrafts) less cash and bank balances divided by EBITDA. EBITDA is annualized based on the YTD results for the respective period.</t>
  </si>
  <si>
    <t>2) Return on Average Capital Employed (RoACE) is defined as earnings before interest and impairment divided by average opening annual balance and period end balance of equity and external borrowings less cash, where earnings are annualized based on the YTD results for the respective period.</t>
  </si>
  <si>
    <t>3) Return on Average Equity (RoAE) is defined as annualized YTD net profit divided by average opening annual balance and period end balance of equity</t>
  </si>
  <si>
    <t>4) Interest Coverage ratio is defined as EBITDA divided by Finance Costs</t>
  </si>
  <si>
    <t>Shipping - total feeder container volumes</t>
  </si>
  <si>
    <t>Cash and cash equivalents at the end of the year / period</t>
  </si>
  <si>
    <t>Shipping - RoRo &amp; multipurpose vessel fleet^</t>
  </si>
  <si>
    <t>Tons</t>
  </si>
  <si>
    <t>Marine Services</t>
  </si>
  <si>
    <t>Project Logistics</t>
  </si>
  <si>
    <t>Others - LCL, customs, overland, SeSe Auto Logistics</t>
  </si>
  <si>
    <t>Q2 2024</t>
  </si>
  <si>
    <r>
      <t>Return on Average Capital Employed (RoACE)</t>
    </r>
    <r>
      <rPr>
        <vertAlign val="superscript"/>
        <sz val="10"/>
        <rFont val="Calibri"/>
        <family val="2"/>
      </rPr>
      <t>2</t>
    </r>
  </si>
  <si>
    <r>
      <t>Return on Average Equity (RoAE)</t>
    </r>
    <r>
      <rPr>
        <vertAlign val="superscript"/>
        <sz val="10"/>
        <rFont val="Calibri"/>
        <family val="2"/>
      </rPr>
      <t>3</t>
    </r>
  </si>
  <si>
    <r>
      <t>Net Debt / EBITDA</t>
    </r>
    <r>
      <rPr>
        <vertAlign val="superscript"/>
        <sz val="10"/>
        <rFont val="Calibri"/>
        <family val="2"/>
      </rPr>
      <t>1</t>
    </r>
  </si>
  <si>
    <t>Interest Coverage Ratio</t>
  </si>
  <si>
    <t>Ports concessions - container</t>
  </si>
  <si>
    <t>Ports concessions - others</t>
  </si>
  <si>
    <t>Ports container</t>
  </si>
  <si>
    <t>Q3 2024</t>
  </si>
  <si>
    <t>Total Assets Breakdown by Geography</t>
  </si>
  <si>
    <t xml:space="preserve">Return on Average Total Assets </t>
  </si>
  <si>
    <t>Balance Sheet</t>
  </si>
  <si>
    <t>P&amp;L</t>
  </si>
  <si>
    <t>Revenue Drivers</t>
  </si>
  <si>
    <t>2024</t>
  </si>
  <si>
    <t>Q4 2024</t>
  </si>
  <si>
    <t>PORTS CLUSTER</t>
  </si>
  <si>
    <t>ECONOMIC CITIES &amp; FREE ZONES CLUSTER</t>
  </si>
  <si>
    <t>MARITIME &amp; SHIPPING CLUSTER</t>
  </si>
  <si>
    <t>LOGISTICS CLUSTER</t>
  </si>
  <si>
    <t>DIGITAL CLUSTER</t>
  </si>
  <si>
    <t>Profit before Tax Margin</t>
  </si>
  <si>
    <t>-</t>
  </si>
  <si>
    <t xml:space="preserve">Sdeira Group (formerly KEZAD Communities) bed capacity </t>
  </si>
  <si>
    <t>Sdeira Group (formerly KEZAD Communities) bed leased - cumulative</t>
  </si>
  <si>
    <t xml:space="preserve">Sdeira Group (formerly KEZAD Communities) bed occupancy </t>
  </si>
  <si>
    <t>000</t>
  </si>
  <si>
    <t>Land bank</t>
  </si>
  <si>
    <t xml:space="preserve">Land developed </t>
  </si>
  <si>
    <t xml:space="preserve">Land leasable </t>
  </si>
  <si>
    <t>Land leased - cumulative</t>
  </si>
  <si>
    <t>Land leasable utilization</t>
  </si>
  <si>
    <t>New land leases - net</t>
  </si>
  <si>
    <t>Warehouse capacity</t>
  </si>
  <si>
    <t>Warehouse leased - cumulative</t>
  </si>
  <si>
    <t>Warehouse utilization</t>
  </si>
  <si>
    <t>Gas volumes</t>
  </si>
  <si>
    <t>Land leases</t>
  </si>
  <si>
    <t xml:space="preserve">Sdeira Group (formerly KEZAD Communities) </t>
  </si>
  <si>
    <t>Utilities</t>
  </si>
  <si>
    <t>Offshore &amp; Subsea vessel fleet^</t>
  </si>
  <si>
    <t>^ Owned &amp; Chartered-In</t>
  </si>
  <si>
    <t>Marine Services vessel fleet^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</si>
</sst>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
    <numFmt numFmtId="166" formatCode="_(* #,##0.0_);_(* \(#,##0.0\);_(* &quot;-&quot;??_);_(@_)"/>
    <numFmt numFmtId="167" formatCode="0.0"/>
    <numFmt numFmtId="168" formatCode="#,##0.0"/>
    <numFmt numFmtId="169" formatCode="_(* #,##0.0000_);_(* \(#,##0.0000\);_(* &quot;-&quot;??_);_(@_)"/>
  </numFmts>
  <fonts count="20"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b/>
      <sz val="10"/>
      <name val="Calibri"/>
      <family val="2"/>
    </font>
    <font>
      <b/>
      <sz val="12"/>
      <name val="Calibri"/>
      <family val="2"/>
    </font>
    <font>
      <sz val="10"/>
      <name val="Calibri"/>
      <family val="2"/>
    </font>
    <font>
      <b/>
      <i/>
      <sz val="11"/>
      <name val="Calibri"/>
      <family val="2"/>
    </font>
    <font>
      <sz val="11"/>
      <name val="Calibri"/>
      <family val="2"/>
      <scheme val="minor"/>
    </font>
    <font>
      <i/>
      <sz val="9"/>
      <name val="Calibri"/>
      <family val="2"/>
    </font>
    <font>
      <i/>
      <sz val="10"/>
      <name val="Calibri"/>
      <family val="2"/>
    </font>
    <font>
      <vertAlign val="superscript"/>
      <sz val="10"/>
      <name val="Calibri"/>
      <family val="2"/>
    </font>
    <font>
      <sz val="10"/>
      <color theme="1"/>
      <name val="Calibri"/>
      <family val="2"/>
      <scheme val="minor"/>
    </font>
    <font>
      <b/>
      <sz val="22"/>
      <name val="Calibri"/>
      <family val="2"/>
      <scheme val="minor"/>
    </font>
    <font>
      <sz val="11"/>
      <color theme="1"/>
      <name val="Aptos"/>
      <family val="2"/>
    </font>
    <font>
      <b/>
      <sz val="11"/>
      <color theme="1"/>
      <name val="Aptos"/>
      <family val="2"/>
    </font>
    <font>
      <b/>
      <sz val="11"/>
      <name val="Calibri"/>
      <family val="2"/>
    </font>
    <font>
      <b/>
      <sz val="11"/>
      <color theme="4"/>
      <name val="Calibri"/>
      <family val="2"/>
    </font>
    <font>
      <sz val="12"/>
      <name val="Calibri"/>
      <family val="2"/>
    </font>
  </fonts>
  <fills count="8">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0"/>
        <bgColor indexed="64"/>
      </patternFill>
    </fill>
    <fill>
      <patternFill patternType="solid">
        <fgColor rgb="FFBDD7EE"/>
        <bgColor indexed="64"/>
      </patternFill>
    </fill>
    <fill>
      <patternFill patternType="solid">
        <fgColor theme="8" tint="0.59999389629810485"/>
        <bgColor indexed="64"/>
      </patternFill>
    </fill>
    <fill>
      <patternFill patternType="solid">
        <fgColor theme="0" tint="-0.249977111117893"/>
        <bgColor indexed="64"/>
      </patternFill>
    </fill>
  </fills>
  <borders count="41">
    <border>
      <left/>
      <right/>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8"/>
      </top>
      <bottom style="thin">
        <color indexed="8"/>
      </bottom>
      <diagonal/>
    </border>
    <border>
      <left/>
      <right/>
      <top style="thin">
        <color indexed="64"/>
      </top>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64"/>
      </top>
      <bottom style="thin">
        <color indexed="64"/>
      </bottom>
      <diagonal/>
    </border>
    <border>
      <left/>
      <right/>
      <top style="thin">
        <color indexed="64"/>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8"/>
      </right>
      <top/>
      <bottom style="thin">
        <color indexed="64"/>
      </bottom>
      <diagonal/>
    </border>
    <border>
      <left/>
      <right style="thin">
        <color auto="1"/>
      </right>
      <top/>
      <bottom style="thin">
        <color indexed="64"/>
      </bottom>
      <diagonal/>
    </border>
    <border>
      <left/>
      <right style="thin">
        <color auto="1"/>
      </right>
      <top/>
      <bottom/>
      <diagonal/>
    </border>
    <border>
      <left style="thin">
        <color indexed="8"/>
      </left>
      <right/>
      <top/>
      <bottom style="thin">
        <color indexed="64"/>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style="thin">
        <color auto="1"/>
      </right>
      <top style="thin">
        <color indexed="64"/>
      </top>
      <bottom style="thin">
        <color indexed="64"/>
      </bottom>
      <diagonal/>
    </border>
    <border>
      <left/>
      <right style="thin">
        <color indexed="8"/>
      </right>
      <top style="thin">
        <color indexed="8"/>
      </top>
      <bottom style="thin">
        <color indexed="64"/>
      </bottom>
      <diagonal/>
    </border>
    <border>
      <left style="thin">
        <color auto="1"/>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507">
    <xf numFmtId="0" fontId="0" fillId="0" borderId="0" xfId="0"/>
    <xf numFmtId="164" fontId="3" fillId="0" borderId="0" xfId="1" applyNumberFormat="1" applyFont="1" applyBorder="1" applyAlignment="1">
      <alignment horizontal="right"/>
    </xf>
    <xf numFmtId="164" fontId="3" fillId="0" borderId="0" xfId="1" applyNumberFormat="1" applyFont="1" applyFill="1" applyBorder="1" applyAlignment="1">
      <alignment horizontal="right"/>
    </xf>
    <xf numFmtId="164" fontId="3" fillId="0" borderId="16" xfId="1" applyNumberFormat="1" applyFont="1" applyFill="1" applyBorder="1"/>
    <xf numFmtId="164" fontId="3" fillId="0" borderId="0" xfId="1" applyNumberFormat="1" applyFont="1" applyFill="1" applyBorder="1"/>
    <xf numFmtId="0" fontId="7" fillId="0" borderId="8" xfId="0" applyFont="1" applyBorder="1" applyAlignment="1">
      <alignment horizontal="center" vertical="top"/>
    </xf>
    <xf numFmtId="165" fontId="7" fillId="0" borderId="16" xfId="3" applyNumberFormat="1" applyFont="1" applyBorder="1" applyAlignment="1">
      <alignment horizontal="right" vertical="top"/>
    </xf>
    <xf numFmtId="165" fontId="7" fillId="0" borderId="0" xfId="3" applyNumberFormat="1" applyFont="1" applyBorder="1" applyAlignment="1">
      <alignment horizontal="right" vertical="top"/>
    </xf>
    <xf numFmtId="166" fontId="7" fillId="0" borderId="0" xfId="1" applyNumberFormat="1" applyFont="1" applyFill="1" applyBorder="1" applyAlignment="1">
      <alignment horizontal="right" vertical="top"/>
    </xf>
    <xf numFmtId="166" fontId="7" fillId="0" borderId="9" xfId="1" applyNumberFormat="1" applyFont="1" applyFill="1" applyBorder="1" applyAlignment="1">
      <alignment horizontal="right" vertical="top"/>
    </xf>
    <xf numFmtId="0" fontId="7" fillId="0" borderId="24" xfId="0" applyFont="1" applyBorder="1" applyAlignment="1">
      <alignment horizontal="center" vertical="top"/>
    </xf>
    <xf numFmtId="164" fontId="7" fillId="4" borderId="25" xfId="1" applyNumberFormat="1" applyFont="1" applyFill="1" applyBorder="1" applyAlignment="1">
      <alignment horizontal="right" vertical="top"/>
    </xf>
    <xf numFmtId="166" fontId="7" fillId="0" borderId="28" xfId="1" applyNumberFormat="1" applyFont="1" applyFill="1" applyBorder="1" applyAlignment="1">
      <alignment horizontal="right" vertical="top"/>
    </xf>
    <xf numFmtId="9" fontId="7" fillId="0" borderId="0" xfId="3" applyFont="1" applyFill="1" applyBorder="1" applyAlignment="1">
      <alignment horizontal="right" vertical="top"/>
    </xf>
    <xf numFmtId="164" fontId="7" fillId="0" borderId="0" xfId="1" applyNumberFormat="1" applyFont="1" applyFill="1" applyBorder="1" applyAlignment="1">
      <alignment horizontal="right" vertical="top"/>
    </xf>
    <xf numFmtId="164" fontId="7" fillId="0" borderId="25" xfId="1" applyNumberFormat="1" applyFont="1" applyFill="1" applyBorder="1" applyAlignment="1">
      <alignment horizontal="right" vertical="top"/>
    </xf>
    <xf numFmtId="166" fontId="3" fillId="0" borderId="0" xfId="1" applyNumberFormat="1" applyFont="1" applyFill="1" applyBorder="1"/>
    <xf numFmtId="0" fontId="9" fillId="0" borderId="0" xfId="0" applyFont="1"/>
    <xf numFmtId="0" fontId="6" fillId="2" borderId="2" xfId="0" applyFont="1" applyFill="1" applyBorder="1" applyAlignment="1">
      <alignment horizontal="center" vertical="top" wrapText="1"/>
    </xf>
    <xf numFmtId="0" fontId="5" fillId="0" borderId="8" xfId="0" applyFont="1" applyBorder="1" applyAlignment="1">
      <alignment horizontal="center" vertical="top"/>
    </xf>
    <xf numFmtId="0" fontId="10" fillId="0" borderId="5" xfId="0" applyFont="1" applyBorder="1" applyAlignment="1">
      <alignment horizontal="left" vertical="top"/>
    </xf>
    <xf numFmtId="0" fontId="6" fillId="2" borderId="20" xfId="0" applyFont="1" applyFill="1" applyBorder="1" applyAlignment="1">
      <alignment horizontal="center" vertical="top" wrapText="1"/>
    </xf>
    <xf numFmtId="167" fontId="9" fillId="0" borderId="0" xfId="0" applyNumberFormat="1" applyFont="1"/>
    <xf numFmtId="164" fontId="7" fillId="0" borderId="9" xfId="1" applyNumberFormat="1" applyFont="1" applyFill="1" applyBorder="1" applyAlignment="1">
      <alignment horizontal="right" vertical="top"/>
    </xf>
    <xf numFmtId="0" fontId="7" fillId="0" borderId="8" xfId="0" quotePrefix="1" applyFont="1" applyBorder="1" applyAlignment="1">
      <alignment horizontal="center" vertical="top"/>
    </xf>
    <xf numFmtId="0" fontId="6" fillId="2" borderId="31" xfId="0" applyFont="1" applyFill="1" applyBorder="1" applyAlignment="1">
      <alignment horizontal="center" vertical="top" wrapText="1"/>
    </xf>
    <xf numFmtId="164" fontId="5" fillId="0" borderId="34" xfId="1" applyNumberFormat="1" applyFont="1" applyFill="1" applyBorder="1" applyAlignment="1">
      <alignment horizontal="right" vertical="top"/>
    </xf>
    <xf numFmtId="164" fontId="5" fillId="0" borderId="33" xfId="1" applyNumberFormat="1" applyFont="1" applyFill="1" applyBorder="1" applyAlignment="1">
      <alignment horizontal="right" vertical="top"/>
    </xf>
    <xf numFmtId="0" fontId="5" fillId="0" borderId="35" xfId="0" applyFont="1" applyBorder="1" applyAlignment="1">
      <alignment horizontal="center" vertical="top"/>
    </xf>
    <xf numFmtId="0" fontId="6" fillId="2" borderId="37" xfId="0" applyFont="1" applyFill="1" applyBorder="1" applyAlignment="1">
      <alignment horizontal="center" vertical="top" wrapText="1"/>
    </xf>
    <xf numFmtId="164" fontId="5" fillId="0" borderId="25" xfId="1" applyNumberFormat="1" applyFont="1" applyFill="1" applyBorder="1" applyAlignment="1">
      <alignment horizontal="right" vertical="top"/>
    </xf>
    <xf numFmtId="166" fontId="7" fillId="3" borderId="0" xfId="1" applyNumberFormat="1" applyFont="1" applyFill="1" applyBorder="1" applyAlignment="1">
      <alignment horizontal="right" vertical="top"/>
    </xf>
    <xf numFmtId="9" fontId="7" fillId="3" borderId="0" xfId="3" applyFont="1" applyFill="1" applyBorder="1" applyAlignment="1">
      <alignment horizontal="right" vertical="top"/>
    </xf>
    <xf numFmtId="0" fontId="7" fillId="0" borderId="8" xfId="0" applyFont="1" applyFill="1" applyBorder="1" applyAlignment="1">
      <alignment horizontal="center" vertical="top"/>
    </xf>
    <xf numFmtId="49" fontId="6" fillId="2" borderId="33" xfId="0" applyNumberFormat="1" applyFont="1" applyFill="1" applyBorder="1" applyAlignment="1">
      <alignment horizontal="right" vertical="top"/>
    </xf>
    <xf numFmtId="164" fontId="4" fillId="0" borderId="16" xfId="1" applyNumberFormat="1" applyFont="1" applyFill="1" applyBorder="1"/>
    <xf numFmtId="164" fontId="4" fillId="0" borderId="0" xfId="1" applyNumberFormat="1" applyFont="1" applyFill="1" applyBorder="1"/>
    <xf numFmtId="49" fontId="6" fillId="2" borderId="32" xfId="0" applyNumberFormat="1" applyFont="1" applyFill="1" applyBorder="1" applyAlignment="1">
      <alignment horizontal="right" vertical="top"/>
    </xf>
    <xf numFmtId="165" fontId="7" fillId="0" borderId="28" xfId="3" applyNumberFormat="1" applyFont="1" applyBorder="1" applyAlignment="1">
      <alignment horizontal="right" vertical="top"/>
    </xf>
    <xf numFmtId="0" fontId="5" fillId="0" borderId="28" xfId="0" applyFont="1" applyBorder="1" applyAlignment="1">
      <alignment horizontal="center" vertical="top"/>
    </xf>
    <xf numFmtId="166" fontId="5" fillId="0" borderId="9" xfId="1" applyNumberFormat="1" applyFont="1" applyFill="1" applyBorder="1" applyAlignment="1">
      <alignment horizontal="right" vertical="top"/>
    </xf>
    <xf numFmtId="166" fontId="5" fillId="0" borderId="0" xfId="1" applyNumberFormat="1" applyFont="1" applyFill="1" applyBorder="1" applyAlignment="1">
      <alignment horizontal="right" vertical="top"/>
    </xf>
    <xf numFmtId="9" fontId="5" fillId="0" borderId="0" xfId="3" applyFont="1" applyFill="1" applyBorder="1" applyAlignment="1">
      <alignment horizontal="right" vertical="top"/>
    </xf>
    <xf numFmtId="0" fontId="5" fillId="0" borderId="28" xfId="0" quotePrefix="1" applyFont="1" applyBorder="1" applyAlignment="1">
      <alignment horizontal="center" vertical="top"/>
    </xf>
    <xf numFmtId="164" fontId="5" fillId="0" borderId="0" xfId="1" applyNumberFormat="1" applyFont="1" applyFill="1" applyBorder="1" applyAlignment="1">
      <alignment horizontal="right" vertical="top"/>
    </xf>
    <xf numFmtId="166" fontId="5" fillId="3" borderId="0" xfId="1" applyNumberFormat="1" applyFont="1" applyFill="1" applyBorder="1" applyAlignment="1">
      <alignment horizontal="right" vertical="top"/>
    </xf>
    <xf numFmtId="0" fontId="5" fillId="0" borderId="8" xfId="0" quotePrefix="1" applyFont="1" applyBorder="1" applyAlignment="1">
      <alignment horizontal="center" vertical="top"/>
    </xf>
    <xf numFmtId="164" fontId="5" fillId="3" borderId="0" xfId="1" applyNumberFormat="1" applyFont="1" applyFill="1" applyBorder="1" applyAlignment="1">
      <alignment horizontal="right" vertical="top"/>
    </xf>
    <xf numFmtId="0" fontId="5" fillId="0" borderId="27" xfId="0" quotePrefix="1" applyFont="1" applyBorder="1" applyAlignment="1">
      <alignment horizontal="center" vertical="top"/>
    </xf>
    <xf numFmtId="166" fontId="5" fillId="0" borderId="25" xfId="1" applyNumberFormat="1" applyFont="1" applyFill="1" applyBorder="1" applyAlignment="1">
      <alignment horizontal="right" vertical="top"/>
    </xf>
    <xf numFmtId="166" fontId="5" fillId="3" borderId="25" xfId="1" applyNumberFormat="1" applyFont="1" applyFill="1" applyBorder="1" applyAlignment="1">
      <alignment horizontal="right" vertical="top"/>
    </xf>
    <xf numFmtId="164" fontId="4" fillId="0" borderId="0" xfId="1" applyNumberFormat="1" applyFont="1" applyBorder="1"/>
    <xf numFmtId="165" fontId="7" fillId="0" borderId="0" xfId="3" applyNumberFormat="1" applyFont="1" applyFill="1" applyBorder="1" applyAlignment="1">
      <alignment horizontal="right" vertical="top"/>
    </xf>
    <xf numFmtId="164" fontId="4" fillId="0" borderId="25" xfId="1" applyNumberFormat="1" applyFont="1" applyFill="1" applyBorder="1"/>
    <xf numFmtId="166" fontId="3" fillId="0" borderId="0" xfId="1" applyNumberFormat="1" applyFont="1" applyFill="1" applyBorder="1" applyAlignment="1">
      <alignment horizontal="right"/>
    </xf>
    <xf numFmtId="0" fontId="14" fillId="0" borderId="0" xfId="0" applyFont="1"/>
    <xf numFmtId="165" fontId="7" fillId="0" borderId="25" xfId="3" applyNumberFormat="1" applyFont="1" applyFill="1" applyBorder="1" applyAlignment="1">
      <alignment horizontal="right" vertical="top"/>
    </xf>
    <xf numFmtId="165" fontId="7" fillId="0" borderId="24" xfId="3" applyNumberFormat="1" applyFont="1" applyFill="1" applyBorder="1" applyAlignment="1">
      <alignment horizontal="right" vertical="top"/>
    </xf>
    <xf numFmtId="0" fontId="5" fillId="0" borderId="0" xfId="0" applyFont="1" applyBorder="1" applyAlignment="1">
      <alignment horizontal="center" vertical="top"/>
    </xf>
    <xf numFmtId="0" fontId="7" fillId="0" borderId="0" xfId="0" applyFont="1" applyBorder="1" applyAlignment="1">
      <alignment horizontal="center" vertical="top"/>
    </xf>
    <xf numFmtId="164" fontId="4" fillId="0" borderId="16" xfId="1" applyNumberFormat="1" applyFont="1" applyBorder="1"/>
    <xf numFmtId="0" fontId="5" fillId="0" borderId="33" xfId="0" applyFont="1" applyBorder="1" applyAlignment="1">
      <alignment horizontal="center" vertical="top"/>
    </xf>
    <xf numFmtId="0" fontId="7" fillId="0" borderId="0" xfId="0" applyFont="1" applyFill="1" applyBorder="1" applyAlignment="1">
      <alignment horizontal="center" vertical="top"/>
    </xf>
    <xf numFmtId="165" fontId="7" fillId="0" borderId="16" xfId="3" applyNumberFormat="1" applyFont="1" applyFill="1" applyBorder="1" applyAlignment="1">
      <alignment horizontal="right" vertical="top"/>
    </xf>
    <xf numFmtId="165" fontId="7" fillId="0" borderId="28" xfId="3" applyNumberFormat="1" applyFont="1" applyFill="1" applyBorder="1" applyAlignment="1">
      <alignment horizontal="right" vertical="top"/>
    </xf>
    <xf numFmtId="0" fontId="9" fillId="0" borderId="0" xfId="0" applyFont="1" applyFill="1"/>
    <xf numFmtId="166" fontId="5" fillId="0" borderId="28" xfId="1" applyNumberFormat="1" applyFont="1" applyFill="1" applyBorder="1" applyAlignment="1">
      <alignment horizontal="right" vertical="top"/>
    </xf>
    <xf numFmtId="9" fontId="7" fillId="0" borderId="28" xfId="3" applyFont="1" applyFill="1" applyBorder="1" applyAlignment="1">
      <alignment horizontal="right" vertical="top"/>
    </xf>
    <xf numFmtId="164" fontId="5" fillId="0" borderId="28" xfId="1" applyNumberFormat="1" applyFont="1" applyFill="1" applyBorder="1" applyAlignment="1">
      <alignment horizontal="right" vertical="top"/>
    </xf>
    <xf numFmtId="164" fontId="7" fillId="0" borderId="24" xfId="1" applyNumberFormat="1" applyFont="1" applyFill="1" applyBorder="1" applyAlignment="1">
      <alignment horizontal="right" vertical="top"/>
    </xf>
    <xf numFmtId="166" fontId="5" fillId="0" borderId="24" xfId="1" applyNumberFormat="1" applyFont="1" applyFill="1" applyBorder="1" applyAlignment="1">
      <alignment horizontal="right" vertical="top"/>
    </xf>
    <xf numFmtId="0" fontId="6" fillId="2" borderId="35" xfId="0" applyFont="1" applyFill="1" applyBorder="1" applyAlignment="1">
      <alignment horizontal="center" vertical="top" wrapText="1"/>
    </xf>
    <xf numFmtId="49" fontId="6" fillId="2" borderId="33" xfId="0" quotePrefix="1" applyNumberFormat="1" applyFont="1" applyFill="1" applyBorder="1" applyAlignment="1">
      <alignment horizontal="right" vertical="top"/>
    </xf>
    <xf numFmtId="166" fontId="5" fillId="0" borderId="26" xfId="1" applyNumberFormat="1" applyFont="1" applyFill="1" applyBorder="1" applyAlignment="1">
      <alignment horizontal="right" vertical="top"/>
    </xf>
    <xf numFmtId="0" fontId="7" fillId="0" borderId="24" xfId="0" applyFont="1" applyFill="1" applyBorder="1" applyAlignment="1">
      <alignment horizontal="center" vertical="top"/>
    </xf>
    <xf numFmtId="0" fontId="7" fillId="0" borderId="25" xfId="0" applyFont="1" applyFill="1" applyBorder="1" applyAlignment="1">
      <alignment horizontal="center" vertical="top"/>
    </xf>
    <xf numFmtId="165" fontId="7" fillId="0" borderId="23" xfId="3" applyNumberFormat="1" applyFont="1" applyFill="1" applyBorder="1" applyAlignment="1">
      <alignment horizontal="right" vertical="top"/>
    </xf>
    <xf numFmtId="0" fontId="10" fillId="0" borderId="0" xfId="0" applyFont="1" applyBorder="1" applyAlignment="1">
      <alignment horizontal="left" vertical="top"/>
    </xf>
    <xf numFmtId="166" fontId="0" fillId="0" borderId="0" xfId="0" applyNumberFormat="1"/>
    <xf numFmtId="1" fontId="9" fillId="0" borderId="0" xfId="0" applyNumberFormat="1" applyFont="1"/>
    <xf numFmtId="164" fontId="0" fillId="0" borderId="0" xfId="0" applyNumberFormat="1"/>
    <xf numFmtId="0" fontId="9" fillId="4" borderId="0" xfId="0" applyFont="1" applyFill="1" applyAlignment="1">
      <alignment wrapText="1"/>
    </xf>
    <xf numFmtId="0" fontId="14" fillId="0" borderId="0" xfId="0" applyFont="1" applyAlignment="1">
      <alignment wrapText="1"/>
    </xf>
    <xf numFmtId="0" fontId="9" fillId="0" borderId="0" xfId="0" applyFont="1" applyAlignment="1">
      <alignment wrapText="1"/>
    </xf>
    <xf numFmtId="0" fontId="0" fillId="0" borderId="0" xfId="0" applyAlignment="1">
      <alignment wrapText="1"/>
    </xf>
    <xf numFmtId="0" fontId="6" fillId="2" borderId="12" xfId="0" applyFont="1" applyFill="1" applyBorder="1" applyAlignment="1">
      <alignment horizontal="left" vertical="top" wrapText="1"/>
    </xf>
    <xf numFmtId="49" fontId="6" fillId="2" borderId="3" xfId="0" applyNumberFormat="1" applyFont="1" applyFill="1" applyBorder="1" applyAlignment="1">
      <alignment horizontal="right" vertical="top" wrapText="1"/>
    </xf>
    <xf numFmtId="49" fontId="6" fillId="2" borderId="13" xfId="0" applyNumberFormat="1" applyFont="1" applyFill="1" applyBorder="1" applyAlignment="1">
      <alignment horizontal="right" vertical="top" wrapText="1"/>
    </xf>
    <xf numFmtId="49" fontId="5" fillId="0" borderId="7" xfId="0" applyNumberFormat="1" applyFont="1" applyBorder="1" applyAlignment="1">
      <alignment horizontal="left" vertical="top" wrapText="1"/>
    </xf>
    <xf numFmtId="0" fontId="5" fillId="0" borderId="0" xfId="0" applyFont="1" applyBorder="1" applyAlignment="1">
      <alignment horizontal="center" vertical="top" wrapText="1"/>
    </xf>
    <xf numFmtId="164" fontId="4" fillId="0" borderId="0" xfId="1" applyNumberFormat="1" applyFont="1" applyBorder="1" applyAlignment="1">
      <alignment wrapText="1"/>
    </xf>
    <xf numFmtId="49" fontId="7" fillId="0" borderId="7" xfId="0" applyNumberFormat="1" applyFont="1" applyBorder="1" applyAlignment="1">
      <alignment horizontal="left" vertical="top" wrapText="1"/>
    </xf>
    <xf numFmtId="0" fontId="7" fillId="0" borderId="0" xfId="0" applyFont="1" applyBorder="1" applyAlignment="1">
      <alignment horizontal="center" vertical="top" wrapText="1"/>
    </xf>
    <xf numFmtId="164" fontId="3" fillId="0" borderId="16" xfId="1" applyNumberFormat="1" applyFont="1" applyFill="1" applyBorder="1" applyAlignment="1">
      <alignment wrapText="1"/>
    </xf>
    <xf numFmtId="164" fontId="3" fillId="0" borderId="0" xfId="1" applyNumberFormat="1" applyFont="1" applyFill="1" applyBorder="1" applyAlignment="1">
      <alignment wrapText="1"/>
    </xf>
    <xf numFmtId="164" fontId="3" fillId="0" borderId="0" xfId="1" applyNumberFormat="1" applyFont="1" applyBorder="1" applyAlignment="1">
      <alignment wrapText="1"/>
    </xf>
    <xf numFmtId="164" fontId="4" fillId="0" borderId="16" xfId="1" applyNumberFormat="1" applyFont="1" applyFill="1" applyBorder="1" applyAlignment="1">
      <alignment wrapText="1"/>
    </xf>
    <xf numFmtId="164" fontId="4" fillId="0" borderId="0" xfId="1" applyNumberFormat="1" applyFont="1" applyFill="1" applyBorder="1" applyAlignment="1">
      <alignment wrapText="1"/>
    </xf>
    <xf numFmtId="164" fontId="3" fillId="0" borderId="16" xfId="1" applyNumberFormat="1" applyFont="1" applyBorder="1" applyAlignment="1">
      <alignment wrapText="1"/>
    </xf>
    <xf numFmtId="0" fontId="9" fillId="0" borderId="0" xfId="0" applyFont="1" applyFill="1" applyAlignment="1">
      <alignment wrapText="1"/>
    </xf>
    <xf numFmtId="49" fontId="7" fillId="0" borderId="7" xfId="0" applyNumberFormat="1" applyFont="1" applyFill="1" applyBorder="1" applyAlignment="1">
      <alignment horizontal="left" vertical="top" wrapText="1"/>
    </xf>
    <xf numFmtId="0" fontId="7" fillId="0" borderId="8" xfId="0" applyFont="1" applyFill="1" applyBorder="1" applyAlignment="1">
      <alignment horizontal="center" vertical="top" wrapText="1"/>
    </xf>
    <xf numFmtId="164" fontId="3" fillId="0" borderId="0" xfId="1" applyNumberFormat="1" applyFont="1" applyFill="1" applyAlignment="1">
      <alignment wrapText="1"/>
    </xf>
    <xf numFmtId="49" fontId="5" fillId="0" borderId="7" xfId="0" applyNumberFormat="1" applyFont="1" applyFill="1" applyBorder="1" applyAlignment="1">
      <alignment horizontal="left" vertical="top" wrapText="1"/>
    </xf>
    <xf numFmtId="0" fontId="5" fillId="0" borderId="17" xfId="0" applyFont="1" applyFill="1" applyBorder="1" applyAlignment="1">
      <alignment horizontal="center" vertical="top" wrapText="1"/>
    </xf>
    <xf numFmtId="164" fontId="4" fillId="0" borderId="18" xfId="1" applyNumberFormat="1" applyFont="1" applyFill="1" applyBorder="1" applyAlignment="1">
      <alignment wrapText="1"/>
    </xf>
    <xf numFmtId="164" fontId="4" fillId="0" borderId="11" xfId="1" applyNumberFormat="1" applyFont="1" applyFill="1" applyBorder="1" applyAlignment="1">
      <alignment wrapText="1"/>
    </xf>
    <xf numFmtId="164" fontId="4" fillId="0" borderId="0" xfId="1" applyNumberFormat="1" applyFont="1" applyFill="1" applyAlignment="1">
      <alignment wrapText="1"/>
    </xf>
    <xf numFmtId="0" fontId="10" fillId="0" borderId="5" xfId="0" applyFont="1" applyBorder="1" applyAlignment="1">
      <alignment horizontal="left" vertical="top" wrapText="1"/>
    </xf>
    <xf numFmtId="164" fontId="10" fillId="0" borderId="5" xfId="0" applyNumberFormat="1" applyFont="1" applyBorder="1" applyAlignment="1">
      <alignment horizontal="left" vertical="top" wrapText="1"/>
    </xf>
    <xf numFmtId="0" fontId="6" fillId="2" borderId="1" xfId="0" applyFont="1" applyFill="1" applyBorder="1" applyAlignment="1">
      <alignment horizontal="left" vertical="top" wrapText="1"/>
    </xf>
    <xf numFmtId="49" fontId="6" fillId="2" borderId="3" xfId="0" quotePrefix="1" applyNumberFormat="1" applyFont="1" applyFill="1" applyBorder="1" applyAlignment="1">
      <alignment horizontal="right" vertical="top" wrapText="1"/>
    </xf>
    <xf numFmtId="49" fontId="6" fillId="2" borderId="32" xfId="0" applyNumberFormat="1" applyFont="1" applyFill="1" applyBorder="1" applyAlignment="1">
      <alignment horizontal="right" vertical="top" wrapText="1"/>
    </xf>
    <xf numFmtId="0" fontId="5" fillId="0" borderId="8" xfId="0" applyFont="1" applyBorder="1" applyAlignment="1">
      <alignment horizontal="center" vertical="top" wrapText="1"/>
    </xf>
    <xf numFmtId="164" fontId="4" fillId="0" borderId="0" xfId="1" applyNumberFormat="1" applyFont="1" applyBorder="1" applyAlignment="1">
      <alignment horizontal="right" wrapText="1"/>
    </xf>
    <xf numFmtId="164" fontId="4" fillId="0" borderId="11" xfId="1" applyNumberFormat="1" applyFont="1" applyFill="1" applyBorder="1" applyAlignment="1">
      <alignment horizontal="right" wrapText="1"/>
    </xf>
    <xf numFmtId="0" fontId="10" fillId="0" borderId="0" xfId="0" applyFont="1" applyBorder="1" applyAlignment="1">
      <alignment horizontal="left" vertical="top" wrapText="1"/>
    </xf>
    <xf numFmtId="0" fontId="6" fillId="2" borderId="19" xfId="0" applyFont="1" applyFill="1" applyBorder="1" applyAlignment="1">
      <alignment horizontal="left" vertical="top" wrapText="1"/>
    </xf>
    <xf numFmtId="49" fontId="7" fillId="0" borderId="19" xfId="0" applyNumberFormat="1" applyFont="1" applyBorder="1" applyAlignment="1">
      <alignment horizontal="left" vertical="top" wrapText="1"/>
    </xf>
    <xf numFmtId="0" fontId="7" fillId="0" borderId="13" xfId="0" applyFont="1" applyBorder="1" applyAlignment="1">
      <alignment horizontal="center" vertical="top" wrapText="1"/>
    </xf>
    <xf numFmtId="165" fontId="7" fillId="0" borderId="13" xfId="3" applyNumberFormat="1" applyFont="1" applyBorder="1" applyAlignment="1">
      <alignment horizontal="right" vertical="top" wrapText="1"/>
    </xf>
    <xf numFmtId="165" fontId="7" fillId="0" borderId="20" xfId="3" applyNumberFormat="1" applyFont="1" applyBorder="1" applyAlignment="1">
      <alignment horizontal="right" vertical="top" wrapText="1"/>
    </xf>
    <xf numFmtId="165" fontId="7" fillId="0" borderId="20" xfId="3" applyNumberFormat="1" applyFont="1" applyFill="1" applyBorder="1" applyAlignment="1">
      <alignment horizontal="right" vertical="top" wrapText="1"/>
    </xf>
    <xf numFmtId="49" fontId="7" fillId="0" borderId="16" xfId="0" applyNumberFormat="1" applyFont="1" applyBorder="1" applyAlignment="1">
      <alignment horizontal="left" vertical="top" wrapText="1"/>
    </xf>
    <xf numFmtId="165" fontId="7" fillId="0" borderId="0" xfId="3" applyNumberFormat="1" applyFont="1" applyBorder="1" applyAlignment="1">
      <alignment horizontal="right" vertical="top" wrapText="1"/>
    </xf>
    <xf numFmtId="165" fontId="7" fillId="0" borderId="28" xfId="3" applyNumberFormat="1" applyFont="1" applyBorder="1" applyAlignment="1">
      <alignment horizontal="right" vertical="top" wrapText="1"/>
    </xf>
    <xf numFmtId="165" fontId="7" fillId="0" borderId="28" xfId="3" applyNumberFormat="1" applyFont="1" applyFill="1" applyBorder="1" applyAlignment="1">
      <alignment horizontal="right" vertical="top" wrapText="1"/>
    </xf>
    <xf numFmtId="49" fontId="7" fillId="0" borderId="16" xfId="0" applyNumberFormat="1" applyFont="1" applyFill="1" applyBorder="1" applyAlignment="1">
      <alignment horizontal="left" vertical="top" wrapText="1"/>
    </xf>
    <xf numFmtId="0" fontId="7" fillId="0" borderId="0" xfId="0" applyFont="1" applyFill="1" applyBorder="1" applyAlignment="1">
      <alignment horizontal="center" vertical="top" wrapText="1"/>
    </xf>
    <xf numFmtId="165" fontId="7" fillId="0" borderId="0" xfId="3" applyNumberFormat="1" applyFont="1" applyFill="1" applyBorder="1" applyAlignment="1">
      <alignment horizontal="right" vertical="top" wrapText="1"/>
    </xf>
    <xf numFmtId="49" fontId="7" fillId="0" borderId="23" xfId="0" applyNumberFormat="1" applyFont="1" applyFill="1" applyBorder="1" applyAlignment="1">
      <alignment horizontal="left" vertical="top" wrapText="1"/>
    </xf>
    <xf numFmtId="0" fontId="7" fillId="0" borderId="24" xfId="0" applyFont="1" applyFill="1" applyBorder="1" applyAlignment="1">
      <alignment horizontal="center" vertical="top" wrapText="1"/>
    </xf>
    <xf numFmtId="165" fontId="7" fillId="0" borderId="25" xfId="3" applyNumberFormat="1" applyFont="1" applyFill="1" applyBorder="1" applyAlignment="1">
      <alignment horizontal="right" vertical="top" wrapText="1"/>
    </xf>
    <xf numFmtId="165" fontId="7" fillId="0" borderId="24" xfId="3" applyNumberFormat="1" applyFont="1" applyFill="1" applyBorder="1" applyAlignment="1">
      <alignment horizontal="right" vertical="top" wrapText="1"/>
    </xf>
    <xf numFmtId="167" fontId="9" fillId="0" borderId="0" xfId="0" applyNumberFormat="1" applyFont="1" applyAlignment="1">
      <alignment wrapText="1"/>
    </xf>
    <xf numFmtId="164" fontId="9" fillId="0" borderId="0" xfId="0" applyNumberFormat="1" applyFont="1" applyAlignment="1">
      <alignment wrapText="1"/>
    </xf>
    <xf numFmtId="49" fontId="5" fillId="0" borderId="16" xfId="0" applyNumberFormat="1" applyFont="1" applyBorder="1" applyAlignment="1">
      <alignment horizontal="left" vertical="top" wrapText="1"/>
    </xf>
    <xf numFmtId="166" fontId="5" fillId="0" borderId="0" xfId="1" applyNumberFormat="1" applyFont="1" applyBorder="1" applyAlignment="1">
      <alignment horizontal="right" vertical="top" wrapText="1"/>
    </xf>
    <xf numFmtId="166" fontId="5" fillId="0" borderId="28" xfId="1" applyNumberFormat="1" applyFont="1" applyFill="1" applyBorder="1" applyAlignment="1">
      <alignment horizontal="right" vertical="top" wrapText="1"/>
    </xf>
    <xf numFmtId="166" fontId="5" fillId="4" borderId="0" xfId="1" applyNumberFormat="1" applyFont="1" applyFill="1" applyBorder="1" applyAlignment="1">
      <alignment horizontal="right" vertical="top" wrapText="1"/>
    </xf>
    <xf numFmtId="166" fontId="5" fillId="0" borderId="0" xfId="1" applyNumberFormat="1" applyFont="1" applyFill="1" applyBorder="1" applyAlignment="1">
      <alignment horizontal="right" vertical="top" wrapText="1"/>
    </xf>
    <xf numFmtId="0" fontId="7" fillId="0" borderId="28" xfId="0" applyFont="1" applyBorder="1" applyAlignment="1">
      <alignment horizontal="center" vertical="top" wrapText="1"/>
    </xf>
    <xf numFmtId="166" fontId="7" fillId="0" borderId="0" xfId="1" applyNumberFormat="1" applyFont="1" applyFill="1" applyBorder="1" applyAlignment="1">
      <alignment horizontal="right" vertical="top" wrapText="1"/>
    </xf>
    <xf numFmtId="166" fontId="7" fillId="0" borderId="9" xfId="1" applyNumberFormat="1" applyFont="1" applyFill="1" applyBorder="1" applyAlignment="1">
      <alignment horizontal="right" vertical="top" wrapText="1"/>
    </xf>
    <xf numFmtId="166" fontId="7" fillId="0" borderId="28" xfId="1" applyNumberFormat="1" applyFont="1" applyFill="1" applyBorder="1" applyAlignment="1">
      <alignment horizontal="right" vertical="top" wrapText="1"/>
    </xf>
    <xf numFmtId="0" fontId="5" fillId="0" borderId="28" xfId="0" applyFont="1" applyBorder="1" applyAlignment="1">
      <alignment horizontal="center" vertical="top" wrapText="1"/>
    </xf>
    <xf numFmtId="166" fontId="5" fillId="0" borderId="9" xfId="1" applyNumberFormat="1" applyFont="1" applyFill="1" applyBorder="1" applyAlignment="1">
      <alignment horizontal="right" vertical="top" wrapText="1"/>
    </xf>
    <xf numFmtId="166" fontId="5" fillId="0" borderId="28" xfId="1" applyNumberFormat="1" applyFont="1" applyBorder="1" applyAlignment="1">
      <alignment horizontal="right" vertical="top" wrapText="1"/>
    </xf>
    <xf numFmtId="9" fontId="5" fillId="0" borderId="0" xfId="3" applyFont="1" applyFill="1" applyBorder="1" applyAlignment="1">
      <alignment horizontal="right" vertical="top" wrapText="1"/>
    </xf>
    <xf numFmtId="9" fontId="7" fillId="0" borderId="0" xfId="3" applyFont="1" applyFill="1" applyBorder="1" applyAlignment="1">
      <alignment horizontal="right" vertical="top" wrapText="1"/>
    </xf>
    <xf numFmtId="43" fontId="7" fillId="0" borderId="0" xfId="1" applyFont="1" applyFill="1" applyBorder="1" applyAlignment="1">
      <alignment horizontal="right" vertical="top" wrapText="1"/>
    </xf>
    <xf numFmtId="164" fontId="5" fillId="0" borderId="0" xfId="1" applyNumberFormat="1" applyFont="1" applyBorder="1" applyAlignment="1">
      <alignment horizontal="right" vertical="top" wrapText="1"/>
    </xf>
    <xf numFmtId="164" fontId="7" fillId="0" borderId="0" xfId="1" applyNumberFormat="1" applyFont="1" applyFill="1" applyBorder="1" applyAlignment="1">
      <alignment horizontal="right" vertical="top" wrapText="1"/>
    </xf>
    <xf numFmtId="0" fontId="5" fillId="0" borderId="28" xfId="0" quotePrefix="1" applyFont="1" applyBorder="1" applyAlignment="1">
      <alignment horizontal="center" vertical="top" wrapText="1"/>
    </xf>
    <xf numFmtId="164" fontId="5" fillId="0" borderId="0" xfId="1" applyNumberFormat="1" applyFont="1" applyFill="1" applyBorder="1" applyAlignment="1">
      <alignment horizontal="right" vertical="top" wrapText="1"/>
    </xf>
    <xf numFmtId="0" fontId="7" fillId="0" borderId="28" xfId="0" quotePrefix="1" applyFont="1" applyBorder="1" applyAlignment="1">
      <alignment horizontal="center" vertical="top" wrapText="1"/>
    </xf>
    <xf numFmtId="49" fontId="7" fillId="0" borderId="29" xfId="0" applyNumberFormat="1" applyFont="1" applyBorder="1" applyAlignment="1">
      <alignment horizontal="left" vertical="top" wrapText="1"/>
    </xf>
    <xf numFmtId="0" fontId="7" fillId="0" borderId="24" xfId="0" quotePrefix="1" applyFont="1" applyBorder="1" applyAlignment="1">
      <alignment horizontal="center" vertical="top" wrapText="1"/>
    </xf>
    <xf numFmtId="164" fontId="7" fillId="0" borderId="25" xfId="1" applyNumberFormat="1" applyFont="1" applyFill="1" applyBorder="1" applyAlignment="1">
      <alignment horizontal="right" vertical="top" wrapText="1"/>
    </xf>
    <xf numFmtId="164" fontId="7" fillId="0" borderId="24" xfId="1" applyNumberFormat="1" applyFont="1" applyFill="1" applyBorder="1" applyAlignment="1">
      <alignment horizontal="right" vertical="top" wrapText="1"/>
    </xf>
    <xf numFmtId="0" fontId="6" fillId="2" borderId="30" xfId="0" applyFont="1" applyFill="1" applyBorder="1" applyAlignment="1">
      <alignment horizontal="left" vertical="top" wrapText="1"/>
    </xf>
    <xf numFmtId="0" fontId="7" fillId="0" borderId="8" xfId="0" applyFont="1" applyBorder="1" applyAlignment="1">
      <alignment horizontal="center" vertical="top" wrapText="1"/>
    </xf>
    <xf numFmtId="166" fontId="0" fillId="0" borderId="0" xfId="0" applyNumberFormat="1" applyAlignment="1">
      <alignment wrapText="1"/>
    </xf>
    <xf numFmtId="49" fontId="7" fillId="0" borderId="23" xfId="0" applyNumberFormat="1" applyFont="1" applyBorder="1" applyAlignment="1">
      <alignment horizontal="left" vertical="top" wrapText="1"/>
    </xf>
    <xf numFmtId="0" fontId="7" fillId="0" borderId="27" xfId="0" applyFont="1" applyBorder="1" applyAlignment="1">
      <alignment horizontal="center" vertical="top" wrapText="1"/>
    </xf>
    <xf numFmtId="49" fontId="5" fillId="0" borderId="34" xfId="0" applyNumberFormat="1" applyFont="1" applyBorder="1" applyAlignment="1">
      <alignment horizontal="left" vertical="top" wrapText="1"/>
    </xf>
    <xf numFmtId="0" fontId="5" fillId="0" borderId="38" xfId="0" applyFont="1" applyBorder="1" applyAlignment="1">
      <alignment horizontal="center" vertical="top" wrapText="1"/>
    </xf>
    <xf numFmtId="164" fontId="5" fillId="0" borderId="34" xfId="1" applyNumberFormat="1" applyFont="1" applyFill="1" applyBorder="1" applyAlignment="1">
      <alignment horizontal="right" vertical="top" wrapText="1"/>
    </xf>
    <xf numFmtId="164" fontId="5" fillId="0" borderId="33" xfId="1" applyNumberFormat="1" applyFont="1" applyFill="1" applyBorder="1" applyAlignment="1">
      <alignment horizontal="right" vertical="top" wrapText="1"/>
    </xf>
    <xf numFmtId="0" fontId="9" fillId="0" borderId="0" xfId="0" applyFont="1" applyAlignment="1">
      <alignment horizontal="center" wrapText="1"/>
    </xf>
    <xf numFmtId="0" fontId="9" fillId="0" borderId="0" xfId="0" applyFont="1" applyFill="1" applyAlignment="1">
      <alignment horizontal="center" wrapText="1"/>
    </xf>
    <xf numFmtId="164" fontId="4" fillId="0" borderId="14" xfId="1" applyNumberFormat="1" applyFont="1" applyBorder="1" applyAlignment="1">
      <alignment wrapText="1"/>
    </xf>
    <xf numFmtId="164" fontId="4" fillId="0" borderId="5" xfId="1" applyNumberFormat="1" applyFont="1" applyBorder="1" applyAlignment="1">
      <alignment wrapText="1"/>
    </xf>
    <xf numFmtId="164" fontId="0" fillId="0" borderId="0" xfId="0" applyNumberFormat="1" applyAlignment="1">
      <alignment wrapText="1"/>
    </xf>
    <xf numFmtId="164" fontId="4" fillId="0" borderId="16" xfId="1" applyNumberFormat="1" applyFont="1" applyBorder="1" applyAlignment="1">
      <alignment wrapText="1"/>
    </xf>
    <xf numFmtId="0" fontId="5" fillId="0" borderId="11" xfId="0" applyFont="1" applyBorder="1" applyAlignment="1">
      <alignment horizontal="center" vertical="top" wrapText="1"/>
    </xf>
    <xf numFmtId="164" fontId="4" fillId="0" borderId="23" xfId="1" applyNumberFormat="1" applyFont="1" applyBorder="1" applyAlignment="1">
      <alignment wrapText="1"/>
    </xf>
    <xf numFmtId="164" fontId="4" fillId="0" borderId="25" xfId="1" applyNumberFormat="1" applyFont="1" applyBorder="1" applyAlignment="1">
      <alignment wrapText="1"/>
    </xf>
    <xf numFmtId="164" fontId="3" fillId="0" borderId="0" xfId="1" applyNumberFormat="1" applyFont="1" applyBorder="1" applyAlignment="1">
      <alignment horizontal="right" wrapText="1"/>
    </xf>
    <xf numFmtId="49" fontId="5" fillId="0" borderId="10" xfId="0" applyNumberFormat="1" applyFont="1" applyBorder="1" applyAlignment="1">
      <alignment horizontal="left" vertical="top" wrapText="1"/>
    </xf>
    <xf numFmtId="0" fontId="5" fillId="0" borderId="17" xfId="0" applyFont="1" applyBorder="1" applyAlignment="1">
      <alignment horizontal="center" vertical="top" wrapText="1"/>
    </xf>
    <xf numFmtId="164" fontId="4" fillId="0" borderId="11" xfId="1" applyNumberFormat="1" applyFont="1" applyBorder="1" applyAlignment="1">
      <alignment horizontal="right" wrapText="1"/>
    </xf>
    <xf numFmtId="0" fontId="7" fillId="0" borderId="17" xfId="0" applyFont="1" applyBorder="1" applyAlignment="1">
      <alignment horizontal="center" vertical="top" wrapText="1"/>
    </xf>
    <xf numFmtId="49" fontId="6" fillId="2" borderId="22" xfId="0" applyNumberFormat="1" applyFont="1" applyFill="1" applyBorder="1" applyAlignment="1">
      <alignment horizontal="right" vertical="top" wrapText="1"/>
    </xf>
    <xf numFmtId="0" fontId="7" fillId="0" borderId="20" xfId="0" applyFont="1" applyBorder="1" applyAlignment="1">
      <alignment horizontal="center" vertical="top" wrapText="1"/>
    </xf>
    <xf numFmtId="165" fontId="7" fillId="0" borderId="19" xfId="3" applyNumberFormat="1" applyFont="1" applyBorder="1" applyAlignment="1">
      <alignment horizontal="right" vertical="top" wrapText="1"/>
    </xf>
    <xf numFmtId="165" fontId="7" fillId="0" borderId="16" xfId="3" applyNumberFormat="1" applyFont="1" applyBorder="1" applyAlignment="1">
      <alignment horizontal="right" vertical="top" wrapText="1"/>
    </xf>
    <xf numFmtId="165" fontId="7" fillId="0" borderId="16" xfId="3" applyNumberFormat="1" applyFont="1" applyFill="1" applyBorder="1" applyAlignment="1">
      <alignment horizontal="right" vertical="top" wrapText="1"/>
    </xf>
    <xf numFmtId="164" fontId="9" fillId="0" borderId="0" xfId="0" applyNumberFormat="1" applyFont="1" applyFill="1" applyAlignment="1">
      <alignment wrapText="1"/>
    </xf>
    <xf numFmtId="166" fontId="7" fillId="4" borderId="16" xfId="1" applyNumberFormat="1" applyFont="1" applyFill="1" applyBorder="1" applyAlignment="1">
      <alignment horizontal="right" vertical="top" wrapText="1"/>
    </xf>
    <xf numFmtId="166" fontId="7" fillId="4" borderId="0" xfId="1" applyNumberFormat="1" applyFont="1" applyFill="1" applyBorder="1" applyAlignment="1">
      <alignment horizontal="right" vertical="top" wrapText="1"/>
    </xf>
    <xf numFmtId="166" fontId="7" fillId="0" borderId="28" xfId="4" applyNumberFormat="1" applyFont="1" applyFill="1" applyBorder="1" applyAlignment="1">
      <alignment horizontal="right" vertical="top" wrapText="1"/>
    </xf>
    <xf numFmtId="166" fontId="7" fillId="0" borderId="0" xfId="4" applyNumberFormat="1" applyFont="1" applyFill="1" applyBorder="1" applyAlignment="1">
      <alignment horizontal="right" vertical="top" wrapText="1"/>
    </xf>
    <xf numFmtId="9" fontId="7" fillId="4" borderId="16" xfId="3" applyNumberFormat="1" applyFont="1" applyFill="1" applyBorder="1" applyAlignment="1">
      <alignment horizontal="right" vertical="top" wrapText="1"/>
    </xf>
    <xf numFmtId="9" fontId="7" fillId="4" borderId="0" xfId="3" applyNumberFormat="1" applyFont="1" applyFill="1" applyBorder="1" applyAlignment="1">
      <alignment horizontal="right" vertical="top" wrapText="1"/>
    </xf>
    <xf numFmtId="165" fontId="7" fillId="4" borderId="0" xfId="3" applyNumberFormat="1" applyFont="1" applyFill="1" applyBorder="1" applyAlignment="1">
      <alignment horizontal="right" vertical="top" wrapText="1"/>
    </xf>
    <xf numFmtId="166" fontId="7" fillId="0" borderId="16" xfId="1" applyNumberFormat="1" applyFont="1" applyFill="1" applyBorder="1" applyAlignment="1">
      <alignment horizontal="right" vertical="top" wrapText="1"/>
    </xf>
    <xf numFmtId="43" fontId="7" fillId="4" borderId="16" xfId="1" applyFont="1" applyFill="1" applyBorder="1" applyAlignment="1">
      <alignment horizontal="right" vertical="top" wrapText="1"/>
    </xf>
    <xf numFmtId="43" fontId="7" fillId="4" borderId="0" xfId="1" applyFont="1" applyFill="1" applyBorder="1" applyAlignment="1">
      <alignment horizontal="right" vertical="top" wrapText="1"/>
    </xf>
    <xf numFmtId="43" fontId="7" fillId="0" borderId="28" xfId="4" applyFont="1" applyFill="1" applyBorder="1" applyAlignment="1">
      <alignment horizontal="right" vertical="top" wrapText="1"/>
    </xf>
    <xf numFmtId="43" fontId="7" fillId="0" borderId="0" xfId="4" applyFont="1" applyFill="1" applyBorder="1" applyAlignment="1">
      <alignment horizontal="right" vertical="top" wrapText="1"/>
    </xf>
    <xf numFmtId="0" fontId="7" fillId="0" borderId="24" xfId="0" applyFont="1" applyBorder="1" applyAlignment="1">
      <alignment horizontal="center" vertical="top" wrapText="1"/>
    </xf>
    <xf numFmtId="164" fontId="7" fillId="4" borderId="23" xfId="1" applyNumberFormat="1" applyFont="1" applyFill="1" applyBorder="1" applyAlignment="1">
      <alignment horizontal="right" vertical="top" wrapText="1"/>
    </xf>
    <xf numFmtId="164" fontId="7" fillId="4" borderId="25" xfId="1" applyNumberFormat="1" applyFont="1" applyFill="1" applyBorder="1" applyAlignment="1">
      <alignment horizontal="right" vertical="top" wrapText="1"/>
    </xf>
    <xf numFmtId="164" fontId="7" fillId="0" borderId="24" xfId="4" applyNumberFormat="1" applyFont="1" applyFill="1" applyBorder="1" applyAlignment="1">
      <alignment horizontal="right" vertical="top" wrapText="1"/>
    </xf>
    <xf numFmtId="164" fontId="7" fillId="0" borderId="25" xfId="4" applyNumberFormat="1" applyFont="1" applyFill="1" applyBorder="1" applyAlignment="1">
      <alignment horizontal="right" vertical="top" wrapText="1"/>
    </xf>
    <xf numFmtId="164" fontId="7" fillId="0" borderId="27" xfId="4" applyNumberFormat="1" applyFont="1" applyFill="1" applyBorder="1" applyAlignment="1">
      <alignment horizontal="right" vertical="top" wrapText="1"/>
    </xf>
    <xf numFmtId="0" fontId="6" fillId="2" borderId="36" xfId="0" applyFont="1" applyFill="1" applyBorder="1" applyAlignment="1">
      <alignment horizontal="left" vertical="top" wrapText="1"/>
    </xf>
    <xf numFmtId="49" fontId="8" fillId="5" borderId="19" xfId="0" applyNumberFormat="1" applyFont="1" applyFill="1" applyBorder="1" applyAlignment="1">
      <alignment horizontal="left" vertical="top" wrapText="1"/>
    </xf>
    <xf numFmtId="49" fontId="8" fillId="5" borderId="20" xfId="0" applyNumberFormat="1" applyFont="1" applyFill="1" applyBorder="1" applyAlignment="1">
      <alignment horizontal="left" vertical="top" wrapText="1"/>
    </xf>
    <xf numFmtId="49" fontId="8" fillId="5" borderId="13" xfId="0" applyNumberFormat="1" applyFont="1" applyFill="1" applyBorder="1" applyAlignment="1">
      <alignment horizontal="left" vertical="top" wrapText="1"/>
    </xf>
    <xf numFmtId="169" fontId="0" fillId="0" borderId="0" xfId="1" applyNumberFormat="1" applyFont="1" applyAlignment="1">
      <alignment wrapText="1"/>
    </xf>
    <xf numFmtId="164" fontId="7" fillId="0" borderId="23" xfId="1" applyNumberFormat="1" applyFont="1" applyFill="1" applyBorder="1" applyAlignment="1">
      <alignment horizontal="right" vertical="top" wrapText="1"/>
    </xf>
    <xf numFmtId="49" fontId="5" fillId="0" borderId="23" xfId="0" applyNumberFormat="1" applyFont="1" applyBorder="1" applyAlignment="1">
      <alignment horizontal="left" vertical="top" wrapText="1"/>
    </xf>
    <xf numFmtId="164" fontId="5" fillId="0" borderId="23" xfId="1" applyNumberFormat="1" applyFont="1" applyFill="1" applyBorder="1" applyAlignment="1">
      <alignment horizontal="right" vertical="top" wrapText="1"/>
    </xf>
    <xf numFmtId="164" fontId="5" fillId="0" borderId="25" xfId="1" applyNumberFormat="1" applyFont="1" applyFill="1" applyBorder="1" applyAlignment="1">
      <alignment horizontal="right" vertical="top" wrapText="1"/>
    </xf>
    <xf numFmtId="9" fontId="7" fillId="0" borderId="0" xfId="3" applyFont="1" applyFill="1" applyBorder="1" applyAlignment="1">
      <alignment vertical="top" wrapText="1"/>
    </xf>
    <xf numFmtId="9" fontId="7" fillId="0" borderId="16" xfId="3" applyFont="1" applyFill="1" applyBorder="1" applyAlignment="1">
      <alignment vertical="top" wrapText="1"/>
    </xf>
    <xf numFmtId="9" fontId="7" fillId="0" borderId="23" xfId="3" applyFont="1" applyFill="1" applyBorder="1" applyAlignment="1">
      <alignment vertical="top" wrapText="1"/>
    </xf>
    <xf numFmtId="9" fontId="7" fillId="0" borderId="25" xfId="3" applyFont="1" applyFill="1" applyBorder="1" applyAlignment="1">
      <alignment vertical="top" wrapText="1"/>
    </xf>
    <xf numFmtId="164" fontId="7" fillId="0" borderId="0" xfId="1" applyNumberFormat="1" applyFont="1" applyFill="1" applyBorder="1" applyAlignment="1">
      <alignment vertical="top" wrapText="1"/>
    </xf>
    <xf numFmtId="164" fontId="7" fillId="0" borderId="23" xfId="1" applyNumberFormat="1" applyFont="1" applyFill="1" applyBorder="1" applyAlignment="1">
      <alignment vertical="top" wrapText="1"/>
    </xf>
    <xf numFmtId="164" fontId="7" fillId="0" borderId="25" xfId="1" applyNumberFormat="1" applyFont="1" applyFill="1" applyBorder="1" applyAlignment="1">
      <alignment vertical="top" wrapText="1"/>
    </xf>
    <xf numFmtId="164" fontId="5" fillId="0" borderId="23" xfId="1" applyNumberFormat="1" applyFont="1" applyFill="1" applyBorder="1" applyAlignment="1">
      <alignment vertical="top" wrapText="1"/>
    </xf>
    <xf numFmtId="164" fontId="5" fillId="0" borderId="25" xfId="1" applyNumberFormat="1" applyFont="1" applyFill="1" applyBorder="1" applyAlignment="1">
      <alignment vertical="top" wrapText="1"/>
    </xf>
    <xf numFmtId="164" fontId="5" fillId="4" borderId="25" xfId="1" applyNumberFormat="1" applyFont="1" applyFill="1" applyBorder="1" applyAlignment="1">
      <alignment horizontal="right" vertical="top" wrapText="1"/>
    </xf>
    <xf numFmtId="43" fontId="7" fillId="0" borderId="0" xfId="1" applyFont="1" applyFill="1" applyBorder="1" applyAlignment="1">
      <alignment vertical="top" wrapText="1"/>
    </xf>
    <xf numFmtId="43" fontId="7" fillId="0" borderId="25" xfId="1" applyFont="1" applyFill="1" applyBorder="1" applyAlignment="1">
      <alignment vertical="top" wrapText="1"/>
    </xf>
    <xf numFmtId="164" fontId="7" fillId="0" borderId="34" xfId="1" applyNumberFormat="1" applyFont="1" applyFill="1" applyBorder="1" applyAlignment="1">
      <alignment horizontal="right" vertical="top" wrapText="1"/>
    </xf>
    <xf numFmtId="164" fontId="7" fillId="0" borderId="33" xfId="1" applyNumberFormat="1" applyFont="1" applyFill="1" applyBorder="1" applyAlignment="1">
      <alignment horizontal="right" vertical="top" wrapText="1"/>
    </xf>
    <xf numFmtId="164" fontId="5" fillId="0" borderId="23" xfId="1" applyNumberFormat="1" applyFont="1" applyBorder="1" applyAlignment="1">
      <alignment horizontal="right" vertical="top" wrapText="1"/>
    </xf>
    <xf numFmtId="164" fontId="5" fillId="0" borderId="25" xfId="1" applyNumberFormat="1" applyFont="1" applyBorder="1" applyAlignment="1">
      <alignment horizontal="right" vertical="top" wrapText="1"/>
    </xf>
    <xf numFmtId="0" fontId="5" fillId="0" borderId="27" xfId="0" applyFont="1" applyBorder="1" applyAlignment="1">
      <alignment horizontal="center" vertical="top" wrapText="1"/>
    </xf>
    <xf numFmtId="0" fontId="5" fillId="0" borderId="24" xfId="0" applyFont="1" applyBorder="1" applyAlignment="1">
      <alignment horizontal="center" vertical="top" wrapText="1"/>
    </xf>
    <xf numFmtId="0" fontId="10" fillId="0" borderId="0" xfId="0" applyFont="1" applyFill="1" applyAlignment="1">
      <alignment horizontal="left" vertical="top" wrapText="1"/>
    </xf>
    <xf numFmtId="43" fontId="9" fillId="0" borderId="0" xfId="0" applyNumberFormat="1" applyFont="1" applyFill="1" applyAlignment="1">
      <alignment wrapText="1"/>
    </xf>
    <xf numFmtId="0" fontId="6" fillId="2" borderId="34" xfId="0" applyFont="1" applyFill="1" applyBorder="1" applyAlignment="1">
      <alignment horizontal="left" vertical="top" wrapText="1"/>
    </xf>
    <xf numFmtId="49" fontId="17" fillId="2" borderId="33" xfId="0" applyNumberFormat="1" applyFont="1" applyFill="1" applyBorder="1" applyAlignment="1">
      <alignment horizontal="right" vertical="top" wrapText="1"/>
    </xf>
    <xf numFmtId="49" fontId="18" fillId="2" borderId="21" xfId="0" applyNumberFormat="1" applyFont="1" applyFill="1" applyBorder="1" applyAlignment="1">
      <alignment horizontal="right" vertical="top" wrapText="1"/>
    </xf>
    <xf numFmtId="49" fontId="17" fillId="2" borderId="3" xfId="0" applyNumberFormat="1" applyFont="1" applyFill="1" applyBorder="1" applyAlignment="1">
      <alignment horizontal="right" vertical="top" wrapText="1"/>
    </xf>
    <xf numFmtId="49" fontId="18" fillId="2" borderId="4" xfId="0" applyNumberFormat="1" applyFont="1" applyFill="1" applyBorder="1" applyAlignment="1">
      <alignment horizontal="right" vertical="top" wrapText="1"/>
    </xf>
    <xf numFmtId="49" fontId="17" fillId="2" borderId="32" xfId="0" applyNumberFormat="1" applyFont="1" applyFill="1" applyBorder="1" applyAlignment="1">
      <alignment horizontal="right" vertical="top" wrapText="1"/>
    </xf>
    <xf numFmtId="49" fontId="18" fillId="2" borderId="39" xfId="0" applyNumberFormat="1" applyFont="1" applyFill="1" applyBorder="1" applyAlignment="1">
      <alignment horizontal="right" vertical="top" wrapText="1"/>
    </xf>
    <xf numFmtId="49" fontId="17" fillId="2" borderId="13" xfId="0" applyNumberFormat="1" applyFont="1" applyFill="1" applyBorder="1" applyAlignment="1">
      <alignment horizontal="right" vertical="top" wrapText="1"/>
    </xf>
    <xf numFmtId="49" fontId="17" fillId="2" borderId="5" xfId="0" applyNumberFormat="1" applyFont="1" applyFill="1" applyBorder="1" applyAlignment="1">
      <alignment horizontal="right" vertical="top" wrapText="1"/>
    </xf>
    <xf numFmtId="49" fontId="18" fillId="2" borderId="15" xfId="0" applyNumberFormat="1" applyFont="1" applyFill="1" applyBorder="1" applyAlignment="1">
      <alignment horizontal="right" vertical="top" wrapText="1"/>
    </xf>
    <xf numFmtId="49" fontId="18" fillId="2" borderId="6" xfId="0" applyNumberFormat="1" applyFont="1" applyFill="1" applyBorder="1" applyAlignment="1">
      <alignment horizontal="right" vertical="top" wrapText="1"/>
    </xf>
    <xf numFmtId="49" fontId="18" fillId="7" borderId="4" xfId="0" applyNumberFormat="1" applyFont="1" applyFill="1" applyBorder="1" applyAlignment="1">
      <alignment horizontal="right" vertical="top" wrapText="1"/>
    </xf>
    <xf numFmtId="49" fontId="17" fillId="2" borderId="22" xfId="0" applyNumberFormat="1" applyFont="1" applyFill="1" applyBorder="1" applyAlignment="1">
      <alignment horizontal="right" vertical="top" wrapText="1"/>
    </xf>
    <xf numFmtId="0" fontId="17" fillId="2" borderId="13" xfId="0" applyFont="1" applyFill="1" applyBorder="1" applyAlignment="1">
      <alignment horizontal="right" vertical="top" wrapText="1"/>
    </xf>
    <xf numFmtId="0" fontId="7" fillId="0" borderId="17" xfId="0" applyFont="1" applyFill="1" applyBorder="1" applyAlignment="1">
      <alignment horizontal="center" vertical="top" wrapText="1"/>
    </xf>
    <xf numFmtId="49" fontId="17" fillId="2" borderId="5" xfId="0" applyNumberFormat="1" applyFont="1" applyFill="1" applyBorder="1" applyAlignment="1">
      <alignment horizontal="right" vertical="top"/>
    </xf>
    <xf numFmtId="49" fontId="17" fillId="2" borderId="3" xfId="0" applyNumberFormat="1" applyFont="1" applyFill="1" applyBorder="1" applyAlignment="1">
      <alignment horizontal="right" vertical="top"/>
    </xf>
    <xf numFmtId="49" fontId="17" fillId="2" borderId="13" xfId="0" applyNumberFormat="1" applyFont="1" applyFill="1" applyBorder="1" applyAlignment="1">
      <alignment horizontal="right" vertical="top"/>
    </xf>
    <xf numFmtId="49" fontId="17" fillId="2" borderId="33" xfId="0" applyNumberFormat="1" applyFont="1" applyFill="1" applyBorder="1" applyAlignment="1">
      <alignment horizontal="right" vertical="top"/>
    </xf>
    <xf numFmtId="49" fontId="17" fillId="2" borderId="32" xfId="0" applyNumberFormat="1" applyFont="1" applyFill="1" applyBorder="1" applyAlignment="1">
      <alignment horizontal="right" vertical="top"/>
    </xf>
    <xf numFmtId="164" fontId="10" fillId="0" borderId="0" xfId="0" applyNumberFormat="1" applyFont="1" applyBorder="1" applyAlignment="1">
      <alignment horizontal="left" vertical="top"/>
    </xf>
    <xf numFmtId="0" fontId="7" fillId="0" borderId="28" xfId="0" applyFont="1" applyFill="1" applyBorder="1" applyAlignment="1">
      <alignment horizontal="center" vertical="top"/>
    </xf>
    <xf numFmtId="0" fontId="5" fillId="0" borderId="24" xfId="0" applyFont="1" applyFill="1" applyBorder="1" applyAlignment="1">
      <alignment horizontal="center" vertical="top"/>
    </xf>
    <xf numFmtId="164" fontId="4" fillId="0" borderId="23" xfId="1" applyNumberFormat="1" applyFont="1" applyFill="1" applyBorder="1"/>
    <xf numFmtId="164" fontId="3" fillId="0" borderId="25" xfId="1" applyNumberFormat="1" applyFont="1" applyFill="1" applyBorder="1" applyAlignment="1">
      <alignment horizontal="right"/>
    </xf>
    <xf numFmtId="0" fontId="6" fillId="2" borderId="34" xfId="0" applyFont="1" applyFill="1" applyBorder="1" applyAlignment="1">
      <alignment vertical="top" wrapText="1"/>
    </xf>
    <xf numFmtId="49" fontId="5" fillId="0" borderId="16" xfId="0" applyNumberFormat="1" applyFont="1" applyBorder="1" applyAlignment="1">
      <alignment vertical="top" wrapText="1"/>
    </xf>
    <xf numFmtId="49" fontId="7" fillId="0" borderId="16" xfId="0" applyNumberFormat="1" applyFont="1" applyBorder="1" applyAlignment="1">
      <alignment vertical="top" wrapText="1"/>
    </xf>
    <xf numFmtId="49" fontId="7" fillId="0" borderId="16" xfId="0" applyNumberFormat="1" applyFont="1" applyFill="1" applyBorder="1" applyAlignment="1">
      <alignment vertical="top" wrapText="1"/>
    </xf>
    <xf numFmtId="49" fontId="5" fillId="0" borderId="23" xfId="0" applyNumberFormat="1" applyFont="1" applyFill="1" applyBorder="1" applyAlignment="1">
      <alignment vertical="top" wrapText="1"/>
    </xf>
    <xf numFmtId="0" fontId="10" fillId="0" borderId="0" xfId="0" applyFont="1" applyBorder="1" applyAlignment="1">
      <alignment vertical="top"/>
    </xf>
    <xf numFmtId="49" fontId="7" fillId="0" borderId="23" xfId="0" applyNumberFormat="1" applyFont="1" applyFill="1" applyBorder="1" applyAlignment="1">
      <alignment vertical="top" wrapText="1"/>
    </xf>
    <xf numFmtId="0" fontId="9" fillId="0" borderId="0" xfId="0" applyFont="1" applyAlignment="1"/>
    <xf numFmtId="49" fontId="7" fillId="0" borderId="23" xfId="0" applyNumberFormat="1" applyFont="1" applyBorder="1" applyAlignment="1">
      <alignment vertical="top" wrapText="1"/>
    </xf>
    <xf numFmtId="49" fontId="5" fillId="0" borderId="34" xfId="0" applyNumberFormat="1" applyFont="1" applyBorder="1" applyAlignment="1">
      <alignment vertical="top" wrapText="1"/>
    </xf>
    <xf numFmtId="49" fontId="5" fillId="0" borderId="23" xfId="0" applyNumberFormat="1" applyFont="1" applyFill="1" applyBorder="1" applyAlignment="1">
      <alignment horizontal="left" vertical="top" wrapText="1"/>
    </xf>
    <xf numFmtId="0" fontId="9" fillId="0" borderId="0" xfId="0" applyFont="1" applyAlignment="1">
      <alignment horizontal="left"/>
    </xf>
    <xf numFmtId="49" fontId="18" fillId="2" borderId="21" xfId="0" applyNumberFormat="1" applyFont="1" applyFill="1" applyBorder="1" applyAlignment="1">
      <alignment horizontal="right" vertical="top"/>
    </xf>
    <xf numFmtId="49" fontId="18" fillId="2" borderId="35" xfId="0" applyNumberFormat="1" applyFont="1" applyFill="1" applyBorder="1" applyAlignment="1">
      <alignment horizontal="right" vertical="top"/>
    </xf>
    <xf numFmtId="49" fontId="18" fillId="7" borderId="21" xfId="0" applyNumberFormat="1" applyFont="1" applyFill="1" applyBorder="1" applyAlignment="1">
      <alignment horizontal="right" vertical="top"/>
    </xf>
    <xf numFmtId="49" fontId="18" fillId="2" borderId="4" xfId="0" applyNumberFormat="1" applyFont="1" applyFill="1" applyBorder="1" applyAlignment="1">
      <alignment horizontal="right" vertical="top"/>
    </xf>
    <xf numFmtId="49" fontId="18" fillId="2" borderId="6" xfId="0" applyNumberFormat="1" applyFont="1" applyFill="1" applyBorder="1" applyAlignment="1">
      <alignment horizontal="right" vertical="top"/>
    </xf>
    <xf numFmtId="49" fontId="17" fillId="2" borderId="34" xfId="0" applyNumberFormat="1" applyFont="1" applyFill="1" applyBorder="1" applyAlignment="1">
      <alignment horizontal="right" vertical="top"/>
    </xf>
    <xf numFmtId="166" fontId="7" fillId="0" borderId="8" xfId="1" applyNumberFormat="1" applyFont="1" applyFill="1" applyBorder="1" applyAlignment="1">
      <alignment horizontal="right" vertical="top"/>
    </xf>
    <xf numFmtId="164" fontId="7" fillId="0" borderId="26" xfId="1" applyNumberFormat="1" applyFont="1" applyFill="1" applyBorder="1" applyAlignment="1">
      <alignment horizontal="right" vertical="top"/>
    </xf>
    <xf numFmtId="3" fontId="7" fillId="0" borderId="24" xfId="1" applyNumberFormat="1" applyFont="1" applyFill="1" applyBorder="1" applyAlignment="1">
      <alignment horizontal="right" vertical="top"/>
    </xf>
    <xf numFmtId="164" fontId="7" fillId="0" borderId="8" xfId="1" applyNumberFormat="1" applyFont="1" applyFill="1" applyBorder="1" applyAlignment="1">
      <alignment horizontal="right" vertical="top"/>
    </xf>
    <xf numFmtId="165" fontId="7" fillId="0" borderId="8" xfId="3" applyNumberFormat="1" applyFont="1" applyBorder="1" applyAlignment="1">
      <alignment horizontal="right" vertical="top"/>
    </xf>
    <xf numFmtId="166" fontId="3" fillId="0" borderId="25" xfId="1" applyNumberFormat="1" applyFont="1" applyFill="1" applyBorder="1" applyAlignment="1">
      <alignment horizontal="right"/>
    </xf>
    <xf numFmtId="166" fontId="4" fillId="0" borderId="33" xfId="1" applyNumberFormat="1" applyFont="1" applyBorder="1" applyAlignment="1">
      <alignment horizontal="right"/>
    </xf>
    <xf numFmtId="166" fontId="4" fillId="0" borderId="33" xfId="1" applyNumberFormat="1" applyFont="1" applyFill="1" applyBorder="1" applyAlignment="1">
      <alignment horizontal="right"/>
    </xf>
    <xf numFmtId="166" fontId="4" fillId="0" borderId="35" xfId="1" applyNumberFormat="1" applyFont="1" applyFill="1" applyBorder="1" applyAlignment="1">
      <alignment horizontal="right"/>
    </xf>
    <xf numFmtId="0" fontId="9" fillId="0" borderId="0" xfId="0" applyFont="1" applyAlignment="1">
      <alignment horizontal="right" wrapText="1"/>
    </xf>
    <xf numFmtId="0" fontId="10" fillId="0" borderId="5" xfId="0" applyFont="1" applyBorder="1" applyAlignment="1">
      <alignment horizontal="right" vertical="top" wrapText="1"/>
    </xf>
    <xf numFmtId="164" fontId="10" fillId="0" borderId="5" xfId="0" applyNumberFormat="1" applyFont="1" applyBorder="1" applyAlignment="1">
      <alignment horizontal="right" vertical="top" wrapText="1"/>
    </xf>
    <xf numFmtId="0" fontId="10" fillId="0" borderId="0" xfId="0" applyFont="1" applyBorder="1" applyAlignment="1">
      <alignment horizontal="right" vertical="top" wrapText="1"/>
    </xf>
    <xf numFmtId="0" fontId="9" fillId="0" borderId="0" xfId="0" applyFont="1" applyBorder="1" applyAlignment="1">
      <alignment horizontal="right" wrapText="1"/>
    </xf>
    <xf numFmtId="43" fontId="9" fillId="0" borderId="0" xfId="0" applyNumberFormat="1" applyFont="1" applyAlignment="1">
      <alignment horizontal="right" wrapText="1"/>
    </xf>
    <xf numFmtId="164" fontId="9" fillId="0" borderId="0" xfId="0" applyNumberFormat="1" applyFont="1" applyAlignment="1">
      <alignment horizontal="right" wrapText="1"/>
    </xf>
    <xf numFmtId="0" fontId="2" fillId="0" borderId="0" xfId="0" applyFont="1" applyAlignment="1">
      <alignment horizontal="right" wrapText="1"/>
    </xf>
    <xf numFmtId="0" fontId="2" fillId="0" borderId="0" xfId="0" applyFont="1" applyBorder="1" applyAlignment="1">
      <alignment horizontal="right" wrapText="1"/>
    </xf>
    <xf numFmtId="1" fontId="9" fillId="0" borderId="0" xfId="0" applyNumberFormat="1" applyFont="1" applyAlignment="1">
      <alignment horizontal="right" wrapText="1"/>
    </xf>
    <xf numFmtId="0" fontId="9" fillId="0" borderId="0" xfId="0" applyFont="1" applyAlignment="1">
      <alignment horizontal="right"/>
    </xf>
    <xf numFmtId="0" fontId="10" fillId="0" borderId="0" xfId="0" applyFont="1" applyBorder="1" applyAlignment="1">
      <alignment horizontal="right" vertical="top"/>
    </xf>
    <xf numFmtId="0" fontId="10" fillId="0" borderId="9" xfId="0" applyFont="1" applyBorder="1" applyAlignment="1">
      <alignment horizontal="right" vertical="top"/>
    </xf>
    <xf numFmtId="164" fontId="10" fillId="0" borderId="0" xfId="0" applyNumberFormat="1" applyFont="1" applyBorder="1" applyAlignment="1">
      <alignment horizontal="right" vertical="top"/>
    </xf>
    <xf numFmtId="0" fontId="9" fillId="0" borderId="0" xfId="0" applyFont="1" applyBorder="1" applyAlignment="1">
      <alignment horizontal="right"/>
    </xf>
    <xf numFmtId="0" fontId="9" fillId="0" borderId="9" xfId="0" applyFont="1" applyBorder="1" applyAlignment="1">
      <alignment horizontal="right"/>
    </xf>
    <xf numFmtId="43" fontId="9" fillId="0" borderId="0" xfId="0" applyNumberFormat="1" applyFont="1" applyAlignment="1">
      <alignment horizontal="right"/>
    </xf>
    <xf numFmtId="164" fontId="9" fillId="0" borderId="0" xfId="0" applyNumberFormat="1" applyFont="1" applyAlignment="1">
      <alignment horizontal="right"/>
    </xf>
    <xf numFmtId="0" fontId="2" fillId="0" borderId="0" xfId="0" applyFont="1" applyAlignment="1">
      <alignment horizontal="right"/>
    </xf>
    <xf numFmtId="0" fontId="2" fillId="0" borderId="0" xfId="0" applyFont="1" applyBorder="1" applyAlignment="1">
      <alignment horizontal="right"/>
    </xf>
    <xf numFmtId="0" fontId="10" fillId="0" borderId="5" xfId="0" applyFont="1" applyBorder="1" applyAlignment="1">
      <alignment horizontal="right" vertical="top"/>
    </xf>
    <xf numFmtId="0" fontId="10" fillId="0" borderId="6" xfId="0" applyFont="1" applyBorder="1" applyAlignment="1">
      <alignment horizontal="right" vertical="top"/>
    </xf>
    <xf numFmtId="1" fontId="9" fillId="0" borderId="0" xfId="0" applyNumberFormat="1" applyFont="1" applyAlignment="1">
      <alignment horizontal="right"/>
    </xf>
    <xf numFmtId="3" fontId="15" fillId="0" borderId="0" xfId="0" applyNumberFormat="1" applyFont="1" applyAlignment="1">
      <alignment horizontal="right" vertical="center" wrapText="1"/>
    </xf>
    <xf numFmtId="3" fontId="16" fillId="0" borderId="0" xfId="0" applyNumberFormat="1" applyFont="1" applyAlignment="1">
      <alignment horizontal="right" vertical="center" wrapText="1"/>
    </xf>
    <xf numFmtId="0" fontId="15" fillId="0" borderId="0" xfId="0" applyFont="1" applyAlignment="1">
      <alignment horizontal="right" vertical="center" wrapText="1"/>
    </xf>
    <xf numFmtId="165" fontId="7" fillId="0" borderId="8" xfId="3" applyNumberFormat="1" applyFont="1" applyFill="1" applyBorder="1" applyAlignment="1">
      <alignment horizontal="right" vertical="top"/>
    </xf>
    <xf numFmtId="49" fontId="18" fillId="2" borderId="35" xfId="0" applyNumberFormat="1" applyFont="1" applyFill="1" applyBorder="1" applyAlignment="1">
      <alignment horizontal="right" vertical="top" wrapText="1"/>
    </xf>
    <xf numFmtId="0" fontId="19" fillId="2" borderId="35" xfId="0" applyFont="1" applyFill="1" applyBorder="1" applyAlignment="1">
      <alignment horizontal="center" vertical="top" wrapText="1"/>
    </xf>
    <xf numFmtId="49" fontId="19" fillId="2" borderId="33" xfId="0" quotePrefix="1" applyNumberFormat="1" applyFont="1" applyFill="1" applyBorder="1" applyAlignment="1">
      <alignment horizontal="right" vertical="top" wrapText="1"/>
    </xf>
    <xf numFmtId="49" fontId="19" fillId="2" borderId="33" xfId="0" applyNumberFormat="1" applyFont="1" applyFill="1" applyBorder="1" applyAlignment="1">
      <alignment horizontal="right" vertical="top" wrapText="1"/>
    </xf>
    <xf numFmtId="0" fontId="14" fillId="0" borderId="0" xfId="0" applyFont="1" applyAlignment="1"/>
    <xf numFmtId="0" fontId="10" fillId="0" borderId="0" xfId="0" applyFont="1" applyFill="1" applyBorder="1" applyAlignment="1">
      <alignment horizontal="right" vertical="top" wrapText="1"/>
    </xf>
    <xf numFmtId="0" fontId="10" fillId="0" borderId="22" xfId="0" applyFont="1" applyFill="1" applyBorder="1" applyAlignment="1">
      <alignment horizontal="right" vertical="top" wrapText="1"/>
    </xf>
    <xf numFmtId="164" fontId="10" fillId="0" borderId="0" xfId="0" applyNumberFormat="1" applyFont="1" applyFill="1" applyBorder="1" applyAlignment="1">
      <alignment horizontal="right" vertical="top" wrapText="1"/>
    </xf>
    <xf numFmtId="0" fontId="10" fillId="0" borderId="5" xfId="0" applyFont="1" applyFill="1" applyBorder="1" applyAlignment="1">
      <alignment horizontal="right" vertical="top" wrapText="1"/>
    </xf>
    <xf numFmtId="0" fontId="10" fillId="0" borderId="3" xfId="0" applyFont="1" applyFill="1" applyBorder="1" applyAlignment="1">
      <alignment horizontal="right" vertical="top" wrapText="1"/>
    </xf>
    <xf numFmtId="9" fontId="10" fillId="0" borderId="5" xfId="2" applyFont="1" applyBorder="1" applyAlignment="1">
      <alignment horizontal="right" vertical="top" wrapText="1"/>
    </xf>
    <xf numFmtId="9" fontId="10" fillId="0" borderId="5" xfId="2" applyFont="1" applyFill="1" applyBorder="1" applyAlignment="1">
      <alignment horizontal="right" vertical="top" wrapText="1"/>
    </xf>
    <xf numFmtId="0" fontId="10" fillId="0" borderId="32" xfId="0" applyFont="1" applyFill="1" applyBorder="1" applyAlignment="1">
      <alignment horizontal="right" vertical="top" wrapText="1"/>
    </xf>
    <xf numFmtId="0" fontId="9" fillId="0" borderId="0" xfId="0" applyFont="1" applyFill="1" applyBorder="1" applyAlignment="1">
      <alignment horizontal="right" wrapText="1"/>
    </xf>
    <xf numFmtId="0" fontId="9" fillId="0" borderId="33" xfId="0" applyFont="1" applyBorder="1" applyAlignment="1">
      <alignment horizontal="right" wrapText="1"/>
    </xf>
    <xf numFmtId="0" fontId="2" fillId="0" borderId="0" xfId="0" applyFont="1" applyFill="1" applyAlignment="1">
      <alignment horizontal="right" wrapText="1"/>
    </xf>
    <xf numFmtId="49" fontId="8" fillId="5" borderId="13" xfId="0" applyNumberFormat="1" applyFont="1" applyFill="1" applyBorder="1" applyAlignment="1">
      <alignment horizontal="right" vertical="top" wrapText="1"/>
    </xf>
    <xf numFmtId="49" fontId="8" fillId="5" borderId="5" xfId="0" applyNumberFormat="1" applyFont="1" applyFill="1" applyBorder="1" applyAlignment="1">
      <alignment horizontal="right" vertical="top" wrapText="1"/>
    </xf>
    <xf numFmtId="49" fontId="8" fillId="6" borderId="15" xfId="0" applyNumberFormat="1" applyFont="1" applyFill="1" applyBorder="1" applyAlignment="1">
      <alignment horizontal="right" vertical="top" wrapText="1"/>
    </xf>
    <xf numFmtId="49" fontId="8" fillId="6" borderId="20" xfId="0" applyNumberFormat="1" applyFont="1" applyFill="1" applyBorder="1" applyAlignment="1">
      <alignment horizontal="right" vertical="top" wrapText="1"/>
    </xf>
    <xf numFmtId="164" fontId="4" fillId="0" borderId="37" xfId="1" applyNumberFormat="1" applyFont="1" applyBorder="1" applyAlignment="1">
      <alignment horizontal="right" wrapText="1"/>
    </xf>
    <xf numFmtId="49" fontId="8" fillId="5" borderId="15" xfId="0" applyNumberFormat="1" applyFont="1" applyFill="1" applyBorder="1" applyAlignment="1">
      <alignment horizontal="right" vertical="top" wrapText="1"/>
    </xf>
    <xf numFmtId="168" fontId="3" fillId="0" borderId="0" xfId="0" applyNumberFormat="1" applyFont="1" applyAlignment="1">
      <alignment horizontal="right" wrapText="1"/>
    </xf>
    <xf numFmtId="43" fontId="7" fillId="0" borderId="0" xfId="1" quotePrefix="1" applyFont="1" applyBorder="1" applyAlignment="1">
      <alignment horizontal="right" vertical="top" wrapText="1"/>
    </xf>
    <xf numFmtId="43" fontId="7" fillId="0" borderId="0" xfId="1" applyFont="1" applyBorder="1" applyAlignment="1">
      <alignment horizontal="right" vertical="top" wrapText="1"/>
    </xf>
    <xf numFmtId="43" fontId="7" fillId="4" borderId="0" xfId="4" applyFont="1" applyFill="1" applyBorder="1" applyAlignment="1">
      <alignment horizontal="right" vertical="top" wrapText="1"/>
    </xf>
    <xf numFmtId="165" fontId="5" fillId="0" borderId="33" xfId="3" applyNumberFormat="1" applyFont="1" applyBorder="1" applyAlignment="1">
      <alignment horizontal="right" vertical="top" wrapText="1"/>
    </xf>
    <xf numFmtId="165" fontId="5" fillId="0" borderId="38" xfId="3" applyNumberFormat="1" applyFont="1" applyFill="1" applyBorder="1" applyAlignment="1">
      <alignment horizontal="right" vertical="top" wrapText="1"/>
    </xf>
    <xf numFmtId="165" fontId="5" fillId="4" borderId="33" xfId="3" applyNumberFormat="1" applyFont="1" applyFill="1" applyBorder="1" applyAlignment="1">
      <alignment horizontal="right" vertical="top" wrapText="1"/>
    </xf>
    <xf numFmtId="0" fontId="10" fillId="0" borderId="0" xfId="0" applyFont="1" applyFill="1" applyAlignment="1">
      <alignment horizontal="right" vertical="top" wrapText="1"/>
    </xf>
    <xf numFmtId="164" fontId="10" fillId="0" borderId="0" xfId="0" applyNumberFormat="1" applyFont="1" applyFill="1" applyAlignment="1">
      <alignment horizontal="right" vertical="top" wrapText="1"/>
    </xf>
    <xf numFmtId="165" fontId="7" fillId="0" borderId="25" xfId="3" applyNumberFormat="1" applyFont="1" applyBorder="1" applyAlignment="1">
      <alignment horizontal="right" vertical="top" wrapText="1"/>
    </xf>
    <xf numFmtId="165" fontId="7" fillId="4" borderId="25" xfId="3" applyNumberFormat="1" applyFont="1" applyFill="1" applyBorder="1" applyAlignment="1">
      <alignment horizontal="right" vertical="top" wrapText="1"/>
    </xf>
    <xf numFmtId="168" fontId="3" fillId="0" borderId="0" xfId="1" applyNumberFormat="1" applyFont="1" applyFill="1" applyBorder="1" applyAlignment="1">
      <alignment horizontal="right" wrapText="1"/>
    </xf>
    <xf numFmtId="168" fontId="3" fillId="0" borderId="9" xfId="1" applyNumberFormat="1" applyFont="1" applyFill="1" applyBorder="1" applyAlignment="1">
      <alignment horizontal="right" wrapText="1"/>
    </xf>
    <xf numFmtId="168" fontId="3" fillId="0" borderId="0" xfId="1" applyNumberFormat="1" applyFont="1" applyBorder="1" applyAlignment="1">
      <alignment horizontal="right" wrapText="1"/>
    </xf>
    <xf numFmtId="168" fontId="3" fillId="0" borderId="8" xfId="1" applyNumberFormat="1" applyFont="1" applyFill="1" applyBorder="1" applyAlignment="1">
      <alignment horizontal="right" wrapText="1"/>
    </xf>
    <xf numFmtId="165" fontId="7" fillId="0" borderId="11" xfId="3" applyNumberFormat="1" applyFont="1" applyFill="1" applyBorder="1" applyAlignment="1">
      <alignment horizontal="right" vertical="top" wrapText="1"/>
    </xf>
    <xf numFmtId="166" fontId="7" fillId="0" borderId="25" xfId="1" applyNumberFormat="1" applyFont="1" applyFill="1" applyBorder="1" applyAlignment="1">
      <alignment horizontal="right" vertical="top" wrapText="1"/>
    </xf>
    <xf numFmtId="165" fontId="3" fillId="3" borderId="0" xfId="3" applyNumberFormat="1" applyFont="1" applyFill="1" applyBorder="1" applyAlignment="1">
      <alignment horizontal="right" wrapText="1"/>
    </xf>
    <xf numFmtId="165" fontId="13" fillId="0" borderId="28" xfId="3" applyNumberFormat="1" applyFont="1" applyFill="1" applyBorder="1" applyAlignment="1">
      <alignment horizontal="right" wrapText="1"/>
    </xf>
    <xf numFmtId="165" fontId="13" fillId="0" borderId="0" xfId="3" applyNumberFormat="1" applyFont="1" applyFill="1" applyBorder="1" applyAlignment="1">
      <alignment horizontal="right" wrapText="1"/>
    </xf>
    <xf numFmtId="165" fontId="5" fillId="0" borderId="0" xfId="3" applyNumberFormat="1" applyFont="1" applyFill="1" applyBorder="1" applyAlignment="1">
      <alignment horizontal="right" vertical="top"/>
    </xf>
    <xf numFmtId="165" fontId="5" fillId="3" borderId="0" xfId="3" applyNumberFormat="1" applyFont="1" applyFill="1" applyBorder="1" applyAlignment="1">
      <alignment horizontal="right" vertical="top"/>
    </xf>
    <xf numFmtId="165" fontId="5" fillId="0" borderId="9" xfId="3" applyNumberFormat="1" applyFont="1" applyFill="1" applyBorder="1" applyAlignment="1">
      <alignment horizontal="right" vertical="top"/>
    </xf>
    <xf numFmtId="165" fontId="5" fillId="0" borderId="28" xfId="3" applyNumberFormat="1" applyFont="1" applyFill="1" applyBorder="1" applyAlignment="1">
      <alignment horizontal="right" vertical="top"/>
    </xf>
    <xf numFmtId="165" fontId="5" fillId="0" borderId="0" xfId="3" applyNumberFormat="1" applyFont="1" applyFill="1" applyBorder="1" applyAlignment="1">
      <alignment horizontal="right" vertical="top" wrapText="1"/>
    </xf>
    <xf numFmtId="165" fontId="5" fillId="0" borderId="9" xfId="3" applyNumberFormat="1" applyFont="1" applyFill="1" applyBorder="1" applyAlignment="1">
      <alignment horizontal="right" vertical="top" wrapText="1"/>
    </xf>
    <xf numFmtId="165" fontId="5" fillId="0" borderId="28" xfId="3" applyNumberFormat="1" applyFont="1" applyFill="1" applyBorder="1" applyAlignment="1">
      <alignment horizontal="right" vertical="top" wrapText="1"/>
    </xf>
    <xf numFmtId="165" fontId="7" fillId="0" borderId="9" xfId="3" applyNumberFormat="1" applyFont="1" applyFill="1" applyBorder="1" applyAlignment="1">
      <alignment horizontal="right" vertical="top" wrapText="1"/>
    </xf>
    <xf numFmtId="164" fontId="4" fillId="0" borderId="5" xfId="1" applyNumberFormat="1" applyFont="1" applyBorder="1" applyAlignment="1">
      <alignment horizontal="right" wrapText="1"/>
    </xf>
    <xf numFmtId="164" fontId="4" fillId="0" borderId="15" xfId="1" applyNumberFormat="1" applyFont="1" applyFill="1" applyBorder="1" applyAlignment="1">
      <alignment horizontal="right" wrapText="1"/>
    </xf>
    <xf numFmtId="164" fontId="4" fillId="0" borderId="0" xfId="1" applyNumberFormat="1" applyFont="1" applyAlignment="1">
      <alignment horizontal="right" wrapText="1"/>
    </xf>
    <xf numFmtId="164" fontId="4" fillId="0" borderId="5" xfId="1" applyNumberFormat="1" applyFont="1" applyFill="1" applyBorder="1" applyAlignment="1">
      <alignment horizontal="right" wrapText="1"/>
    </xf>
    <xf numFmtId="164" fontId="3" fillId="0" borderId="0" xfId="1" applyNumberFormat="1" applyFont="1" applyFill="1" applyBorder="1" applyAlignment="1">
      <alignment horizontal="right" wrapText="1"/>
    </xf>
    <xf numFmtId="164" fontId="3" fillId="0" borderId="28" xfId="1" applyNumberFormat="1" applyFont="1" applyFill="1" applyBorder="1" applyAlignment="1">
      <alignment horizontal="right" wrapText="1"/>
    </xf>
    <xf numFmtId="164" fontId="3" fillId="0" borderId="0" xfId="1" applyNumberFormat="1" applyFont="1" applyAlignment="1">
      <alignment horizontal="right" wrapText="1"/>
    </xf>
    <xf numFmtId="164" fontId="4" fillId="0" borderId="0" xfId="1" applyNumberFormat="1" applyFont="1" applyFill="1" applyBorder="1" applyAlignment="1">
      <alignment horizontal="right" wrapText="1"/>
    </xf>
    <xf numFmtId="164" fontId="4" fillId="0" borderId="28" xfId="1" applyNumberFormat="1" applyFont="1" applyFill="1" applyBorder="1" applyAlignment="1">
      <alignment horizontal="right" wrapText="1"/>
    </xf>
    <xf numFmtId="164" fontId="4" fillId="0" borderId="0" xfId="1" applyNumberFormat="1" applyFont="1" applyFill="1" applyAlignment="1">
      <alignment horizontal="right" wrapText="1"/>
    </xf>
    <xf numFmtId="164" fontId="3" fillId="0" borderId="8" xfId="1" applyNumberFormat="1" applyFont="1" applyBorder="1" applyAlignment="1">
      <alignment horizontal="right" wrapText="1"/>
    </xf>
    <xf numFmtId="164" fontId="3" fillId="0" borderId="16" xfId="1" applyNumberFormat="1" applyFont="1" applyBorder="1" applyAlignment="1">
      <alignment horizontal="right" wrapText="1"/>
    </xf>
    <xf numFmtId="164" fontId="4" fillId="0" borderId="8" xfId="1" applyNumberFormat="1" applyFont="1" applyBorder="1" applyAlignment="1">
      <alignment horizontal="right" wrapText="1"/>
    </xf>
    <xf numFmtId="164" fontId="4" fillId="0" borderId="16" xfId="1" applyNumberFormat="1" applyFont="1" applyBorder="1" applyAlignment="1">
      <alignment horizontal="right" wrapText="1"/>
    </xf>
    <xf numFmtId="164" fontId="4" fillId="0" borderId="25" xfId="1" applyNumberFormat="1" applyFont="1" applyBorder="1" applyAlignment="1">
      <alignment horizontal="right" wrapText="1"/>
    </xf>
    <xf numFmtId="164" fontId="4" fillId="0" borderId="27" xfId="1" applyNumberFormat="1" applyFont="1" applyBorder="1" applyAlignment="1">
      <alignment horizontal="right" wrapText="1"/>
    </xf>
    <xf numFmtId="164" fontId="4" fillId="0" borderId="23" xfId="1" applyNumberFormat="1" applyFont="1" applyBorder="1" applyAlignment="1">
      <alignment horizontal="right" wrapText="1"/>
    </xf>
    <xf numFmtId="164" fontId="4" fillId="0" borderId="17" xfId="1" applyNumberFormat="1" applyFont="1" applyFill="1" applyBorder="1" applyAlignment="1">
      <alignment horizontal="right" wrapText="1"/>
    </xf>
    <xf numFmtId="164" fontId="3" fillId="0" borderId="5" xfId="1" applyNumberFormat="1" applyFont="1" applyBorder="1" applyAlignment="1">
      <alignment horizontal="right" wrapText="1"/>
    </xf>
    <xf numFmtId="164" fontId="3" fillId="0" borderId="15" xfId="1" applyNumberFormat="1" applyFont="1" applyFill="1" applyBorder="1" applyAlignment="1">
      <alignment horizontal="right" wrapText="1"/>
    </xf>
    <xf numFmtId="164" fontId="3" fillId="0" borderId="5" xfId="1" applyNumberFormat="1" applyFont="1" applyFill="1" applyBorder="1" applyAlignment="1">
      <alignment horizontal="right" wrapText="1"/>
    </xf>
    <xf numFmtId="164" fontId="4" fillId="3" borderId="5" xfId="1" applyNumberFormat="1" applyFont="1" applyFill="1" applyBorder="1" applyAlignment="1">
      <alignment horizontal="right" wrapText="1"/>
    </xf>
    <xf numFmtId="164" fontId="3" fillId="0" borderId="0" xfId="1" applyNumberFormat="1" applyFont="1" applyFill="1" applyAlignment="1">
      <alignment horizontal="right" wrapText="1"/>
    </xf>
    <xf numFmtId="164" fontId="3" fillId="3" borderId="0" xfId="1" applyNumberFormat="1" applyFont="1" applyFill="1" applyBorder="1" applyAlignment="1">
      <alignment horizontal="right" wrapText="1"/>
    </xf>
    <xf numFmtId="164" fontId="3" fillId="0" borderId="11" xfId="1" applyNumberFormat="1" applyFont="1" applyFill="1" applyBorder="1" applyAlignment="1">
      <alignment horizontal="right" wrapText="1"/>
    </xf>
    <xf numFmtId="164" fontId="3" fillId="0" borderId="9" xfId="1" applyNumberFormat="1" applyFont="1" applyFill="1" applyBorder="1" applyAlignment="1">
      <alignment horizontal="right" wrapText="1"/>
    </xf>
    <xf numFmtId="164" fontId="3" fillId="0" borderId="8" xfId="1" applyNumberFormat="1" applyFont="1" applyFill="1" applyBorder="1" applyAlignment="1">
      <alignment horizontal="right" wrapText="1"/>
    </xf>
    <xf numFmtId="164" fontId="3" fillId="0" borderId="25" xfId="1" applyNumberFormat="1" applyFont="1" applyBorder="1" applyAlignment="1">
      <alignment horizontal="right" wrapText="1"/>
    </xf>
    <xf numFmtId="164" fontId="3" fillId="0" borderId="25" xfId="1" applyNumberFormat="1" applyFont="1" applyFill="1" applyBorder="1" applyAlignment="1">
      <alignment horizontal="right" wrapText="1"/>
    </xf>
    <xf numFmtId="164" fontId="4" fillId="0" borderId="33" xfId="1" applyNumberFormat="1" applyFont="1" applyFill="1" applyBorder="1" applyAlignment="1">
      <alignment horizontal="right" wrapText="1"/>
    </xf>
    <xf numFmtId="164" fontId="3" fillId="0" borderId="0" xfId="1" applyNumberFormat="1" applyFont="1" applyFill="1" applyBorder="1" applyAlignment="1">
      <alignment horizontal="right" vertical="top" wrapText="1"/>
    </xf>
    <xf numFmtId="164" fontId="3" fillId="3" borderId="0" xfId="1" applyNumberFormat="1" applyFont="1" applyFill="1" applyBorder="1" applyAlignment="1">
      <alignment horizontal="right" vertical="top" wrapText="1"/>
    </xf>
    <xf numFmtId="164" fontId="3" fillId="0" borderId="8" xfId="1" applyNumberFormat="1" applyFont="1" applyFill="1" applyBorder="1" applyAlignment="1">
      <alignment horizontal="right" vertical="top" wrapText="1"/>
    </xf>
    <xf numFmtId="164" fontId="3" fillId="0" borderId="25" xfId="1" applyNumberFormat="1" applyFont="1" applyFill="1" applyBorder="1" applyAlignment="1">
      <alignment horizontal="right" vertical="top" wrapText="1"/>
    </xf>
    <xf numFmtId="164" fontId="4" fillId="0" borderId="25" xfId="1" applyNumberFormat="1" applyFont="1" applyBorder="1" applyAlignment="1">
      <alignment horizontal="right" vertical="top" wrapText="1"/>
    </xf>
    <xf numFmtId="164" fontId="4" fillId="0" borderId="25" xfId="1" applyNumberFormat="1" applyFont="1" applyFill="1" applyBorder="1" applyAlignment="1">
      <alignment horizontal="right" vertical="top" wrapText="1"/>
    </xf>
    <xf numFmtId="164" fontId="4" fillId="0" borderId="37" xfId="1" applyNumberFormat="1" applyFont="1" applyFill="1" applyBorder="1" applyAlignment="1">
      <alignment horizontal="right" wrapText="1"/>
    </xf>
    <xf numFmtId="164" fontId="4" fillId="0" borderId="33" xfId="1" applyNumberFormat="1" applyFont="1" applyBorder="1" applyAlignment="1">
      <alignment horizontal="right" vertical="top" wrapText="1"/>
    </xf>
    <xf numFmtId="164" fontId="4" fillId="0" borderId="38" xfId="1" applyNumberFormat="1" applyFont="1" applyFill="1" applyBorder="1" applyAlignment="1">
      <alignment horizontal="right" vertical="top" wrapText="1"/>
    </xf>
    <xf numFmtId="1" fontId="3" fillId="0" borderId="0" xfId="0" applyNumberFormat="1" applyFont="1" applyAlignment="1">
      <alignment horizontal="right" wrapText="1"/>
    </xf>
    <xf numFmtId="1" fontId="3" fillId="0" borderId="0" xfId="0" applyNumberFormat="1" applyFont="1" applyBorder="1" applyAlignment="1">
      <alignment horizontal="right" wrapText="1"/>
    </xf>
    <xf numFmtId="1" fontId="3" fillId="0" borderId="9" xfId="0" applyNumberFormat="1" applyFont="1" applyFill="1" applyBorder="1" applyAlignment="1">
      <alignment horizontal="right" wrapText="1"/>
    </xf>
    <xf numFmtId="1" fontId="3" fillId="0" borderId="8" xfId="0" applyNumberFormat="1" applyFont="1" applyFill="1" applyBorder="1" applyAlignment="1">
      <alignment horizontal="right" wrapText="1"/>
    </xf>
    <xf numFmtId="1" fontId="3" fillId="0" borderId="28" xfId="0" applyNumberFormat="1" applyFont="1" applyBorder="1" applyAlignment="1">
      <alignment horizontal="right" wrapText="1"/>
    </xf>
    <xf numFmtId="1" fontId="3" fillId="0" borderId="25" xfId="0" applyNumberFormat="1" applyFont="1" applyBorder="1" applyAlignment="1">
      <alignment horizontal="right" wrapText="1"/>
    </xf>
    <xf numFmtId="1" fontId="3" fillId="0" borderId="24" xfId="0" applyNumberFormat="1" applyFont="1" applyBorder="1" applyAlignment="1">
      <alignment horizontal="right" wrapText="1"/>
    </xf>
    <xf numFmtId="1" fontId="5" fillId="4" borderId="25" xfId="1" applyNumberFormat="1" applyFont="1" applyFill="1" applyBorder="1" applyAlignment="1">
      <alignment horizontal="right" vertical="top" wrapText="1"/>
    </xf>
    <xf numFmtId="1" fontId="4" fillId="0" borderId="37" xfId="1" applyNumberFormat="1" applyFont="1" applyBorder="1" applyAlignment="1">
      <alignment horizontal="right" wrapText="1"/>
    </xf>
    <xf numFmtId="1" fontId="5" fillId="4" borderId="33" xfId="1" applyNumberFormat="1" applyFont="1" applyFill="1" applyBorder="1" applyAlignment="1">
      <alignment horizontal="right" vertical="top" wrapText="1"/>
    </xf>
    <xf numFmtId="3" fontId="3" fillId="0" borderId="0" xfId="0" applyNumberFormat="1" applyFont="1" applyAlignment="1">
      <alignment horizontal="right" wrapText="1"/>
    </xf>
    <xf numFmtId="3" fontId="3" fillId="0" borderId="0" xfId="1" applyNumberFormat="1" applyFont="1" applyFill="1" applyBorder="1" applyAlignment="1">
      <alignment horizontal="right" wrapText="1"/>
    </xf>
    <xf numFmtId="3" fontId="3" fillId="0" borderId="9" xfId="1" applyNumberFormat="1" applyFont="1" applyFill="1" applyBorder="1" applyAlignment="1">
      <alignment horizontal="right" wrapText="1"/>
    </xf>
    <xf numFmtId="3" fontId="3" fillId="0" borderId="0" xfId="1" applyNumberFormat="1" applyFont="1" applyBorder="1" applyAlignment="1">
      <alignment horizontal="right" wrapText="1"/>
    </xf>
    <xf numFmtId="3" fontId="3" fillId="0" borderId="8" xfId="1" applyNumberFormat="1" applyFont="1" applyFill="1" applyBorder="1" applyAlignment="1">
      <alignment horizontal="right" wrapText="1"/>
    </xf>
    <xf numFmtId="3" fontId="3" fillId="0" borderId="25" xfId="0" applyNumberFormat="1" applyFont="1" applyBorder="1" applyAlignment="1">
      <alignment horizontal="right" wrapText="1"/>
    </xf>
    <xf numFmtId="3" fontId="3" fillId="0" borderId="25" xfId="1" applyNumberFormat="1" applyFont="1" applyBorder="1" applyAlignment="1">
      <alignment horizontal="right" wrapText="1"/>
    </xf>
    <xf numFmtId="3" fontId="5" fillId="0" borderId="25" xfId="1" applyNumberFormat="1" applyFont="1" applyBorder="1" applyAlignment="1">
      <alignment horizontal="right" vertical="top" wrapText="1"/>
    </xf>
    <xf numFmtId="3" fontId="5" fillId="4" borderId="25" xfId="1" applyNumberFormat="1" applyFont="1" applyFill="1" applyBorder="1" applyAlignment="1">
      <alignment horizontal="right" vertical="top" wrapText="1"/>
    </xf>
    <xf numFmtId="3" fontId="4" fillId="0" borderId="37" xfId="1" applyNumberFormat="1" applyFont="1" applyBorder="1" applyAlignment="1">
      <alignment horizontal="right" wrapText="1"/>
    </xf>
    <xf numFmtId="3" fontId="5" fillId="0" borderId="33" xfId="1" applyNumberFormat="1" applyFont="1" applyFill="1" applyBorder="1" applyAlignment="1">
      <alignment horizontal="right" vertical="top" wrapText="1"/>
    </xf>
    <xf numFmtId="164" fontId="3" fillId="4" borderId="0" xfId="1" applyNumberFormat="1" applyFont="1" applyFill="1" applyBorder="1" applyAlignment="1">
      <alignment horizontal="right" wrapText="1"/>
    </xf>
    <xf numFmtId="164" fontId="3" fillId="4" borderId="25" xfId="1" applyNumberFormat="1" applyFont="1" applyFill="1" applyBorder="1" applyAlignment="1">
      <alignment horizontal="right" wrapText="1"/>
    </xf>
    <xf numFmtId="37" fontId="3" fillId="0" borderId="0" xfId="0" applyNumberFormat="1" applyFont="1" applyAlignment="1">
      <alignment horizontal="right" wrapText="1"/>
    </xf>
    <xf numFmtId="37" fontId="3" fillId="0" borderId="0" xfId="0" applyNumberFormat="1" applyFont="1" applyBorder="1" applyAlignment="1">
      <alignment horizontal="right" wrapText="1"/>
    </xf>
    <xf numFmtId="37" fontId="3" fillId="0" borderId="8" xfId="0" applyNumberFormat="1" applyFont="1" applyFill="1" applyBorder="1" applyAlignment="1">
      <alignment horizontal="right" wrapText="1"/>
    </xf>
    <xf numFmtId="37" fontId="3" fillId="0" borderId="25" xfId="0" applyNumberFormat="1" applyFont="1" applyBorder="1" applyAlignment="1">
      <alignment horizontal="right" wrapText="1"/>
    </xf>
    <xf numFmtId="37" fontId="5" fillId="0" borderId="25" xfId="1" applyNumberFormat="1" applyFont="1" applyBorder="1" applyAlignment="1">
      <alignment horizontal="right" vertical="top" wrapText="1"/>
    </xf>
    <xf numFmtId="37" fontId="4" fillId="0" borderId="37" xfId="1" applyNumberFormat="1" applyFont="1" applyFill="1" applyBorder="1" applyAlignment="1">
      <alignment horizontal="right" wrapText="1"/>
    </xf>
    <xf numFmtId="37" fontId="5" fillId="4" borderId="25" xfId="1" applyNumberFormat="1" applyFont="1" applyFill="1" applyBorder="1" applyAlignment="1">
      <alignment horizontal="right" vertical="top" wrapText="1"/>
    </xf>
    <xf numFmtId="37" fontId="5" fillId="0" borderId="25" xfId="1" applyNumberFormat="1" applyFont="1" applyFill="1" applyBorder="1" applyAlignment="1">
      <alignment horizontal="right" vertical="top" wrapText="1"/>
    </xf>
    <xf numFmtId="37" fontId="5" fillId="0" borderId="13" xfId="1" applyNumberFormat="1" applyFont="1" applyFill="1" applyBorder="1" applyAlignment="1">
      <alignment horizontal="right" vertical="top" wrapText="1"/>
    </xf>
    <xf numFmtId="164" fontId="3" fillId="0" borderId="23" xfId="1" applyNumberFormat="1" applyFont="1" applyFill="1" applyBorder="1" applyAlignment="1">
      <alignment horizontal="right" vertical="top" wrapText="1"/>
    </xf>
    <xf numFmtId="164" fontId="3" fillId="0" borderId="28" xfId="0" applyNumberFormat="1" applyFont="1" applyFill="1" applyBorder="1" applyAlignment="1">
      <alignment horizontal="right" wrapText="1"/>
    </xf>
    <xf numFmtId="164" fontId="3" fillId="0" borderId="24" xfId="1" applyNumberFormat="1" applyFont="1" applyFill="1" applyBorder="1" applyAlignment="1">
      <alignment horizontal="right" wrapText="1"/>
    </xf>
    <xf numFmtId="164" fontId="4" fillId="0" borderId="25" xfId="1" applyNumberFormat="1" applyFont="1" applyFill="1" applyBorder="1" applyAlignment="1">
      <alignment horizontal="right" wrapText="1"/>
    </xf>
    <xf numFmtId="164" fontId="4" fillId="0" borderId="35" xfId="1" applyNumberFormat="1" applyFont="1" applyFill="1" applyBorder="1" applyAlignment="1">
      <alignment horizontal="right" wrapText="1"/>
    </xf>
    <xf numFmtId="37" fontId="3" fillId="0" borderId="28" xfId="0" applyNumberFormat="1" applyFont="1" applyFill="1" applyBorder="1" applyAlignment="1">
      <alignment horizontal="right" wrapText="1"/>
    </xf>
    <xf numFmtId="37" fontId="3" fillId="0" borderId="0" xfId="1" applyNumberFormat="1" applyFont="1" applyFill="1" applyBorder="1" applyAlignment="1">
      <alignment horizontal="right" wrapText="1"/>
    </xf>
    <xf numFmtId="37" fontId="3" fillId="0" borderId="40" xfId="1" applyNumberFormat="1" applyFont="1" applyFill="1" applyBorder="1" applyAlignment="1">
      <alignment horizontal="right" wrapText="1"/>
    </xf>
    <xf numFmtId="37" fontId="3" fillId="0" borderId="25" xfId="1" applyNumberFormat="1" applyFont="1" applyFill="1" applyBorder="1" applyAlignment="1">
      <alignment horizontal="right" wrapText="1"/>
    </xf>
    <xf numFmtId="37" fontId="5" fillId="0" borderId="33" xfId="1" applyNumberFormat="1" applyFont="1" applyBorder="1" applyAlignment="1">
      <alignment horizontal="right" vertical="top" wrapText="1"/>
    </xf>
    <xf numFmtId="37" fontId="5" fillId="0" borderId="33" xfId="1" applyNumberFormat="1" applyFont="1" applyFill="1" applyBorder="1" applyAlignment="1">
      <alignment horizontal="right" vertical="top" wrapText="1"/>
    </xf>
    <xf numFmtId="164" fontId="3" fillId="0" borderId="0" xfId="0" applyNumberFormat="1" applyFont="1" applyAlignment="1">
      <alignment horizontal="right" wrapText="1"/>
    </xf>
    <xf numFmtId="164" fontId="3" fillId="0" borderId="0" xfId="0" applyNumberFormat="1" applyFont="1" applyBorder="1" applyAlignment="1">
      <alignment horizontal="right" wrapText="1"/>
    </xf>
    <xf numFmtId="164" fontId="3" fillId="0" borderId="9" xfId="0" applyNumberFormat="1" applyFont="1" applyFill="1" applyBorder="1" applyAlignment="1">
      <alignment horizontal="right" wrapText="1"/>
    </xf>
    <xf numFmtId="164" fontId="3" fillId="0" borderId="0" xfId="0" applyNumberFormat="1" applyFont="1" applyFill="1" applyAlignment="1">
      <alignment horizontal="right" wrapText="1"/>
    </xf>
    <xf numFmtId="164" fontId="3" fillId="0" borderId="0" xfId="0" applyNumberFormat="1" applyFont="1" applyFill="1" applyBorder="1" applyAlignment="1">
      <alignment horizontal="right" wrapText="1"/>
    </xf>
    <xf numFmtId="164" fontId="3" fillId="0" borderId="8" xfId="0" applyNumberFormat="1" applyFont="1" applyFill="1" applyBorder="1" applyAlignment="1">
      <alignment horizontal="right" wrapText="1"/>
    </xf>
    <xf numFmtId="164" fontId="3" fillId="0" borderId="25" xfId="0" applyNumberFormat="1" applyFont="1" applyBorder="1" applyAlignment="1">
      <alignment horizontal="right" wrapText="1"/>
    </xf>
    <xf numFmtId="164" fontId="3" fillId="0" borderId="25" xfId="0" applyNumberFormat="1" applyFont="1" applyFill="1" applyBorder="1" applyAlignment="1">
      <alignment horizontal="right" wrapText="1"/>
    </xf>
    <xf numFmtId="164" fontId="3" fillId="0" borderId="24" xfId="0" applyNumberFormat="1" applyFont="1" applyFill="1" applyBorder="1" applyAlignment="1">
      <alignment horizontal="right" wrapText="1"/>
    </xf>
    <xf numFmtId="164" fontId="5" fillId="0" borderId="33" xfId="1" applyNumberFormat="1" applyFont="1" applyBorder="1" applyAlignment="1">
      <alignment horizontal="right" vertical="top" wrapText="1"/>
    </xf>
    <xf numFmtId="164" fontId="5" fillId="0" borderId="26" xfId="1" applyNumberFormat="1" applyFont="1" applyFill="1" applyBorder="1" applyAlignment="1">
      <alignment horizontal="right" vertical="top" wrapText="1"/>
    </xf>
    <xf numFmtId="164" fontId="3" fillId="0" borderId="28" xfId="1" applyNumberFormat="1" applyFont="1" applyFill="1" applyBorder="1" applyAlignment="1">
      <alignment horizontal="right"/>
    </xf>
    <xf numFmtId="164" fontId="3" fillId="0" borderId="24" xfId="1" applyNumberFormat="1" applyFont="1" applyFill="1" applyBorder="1" applyAlignment="1">
      <alignment horizontal="right"/>
    </xf>
    <xf numFmtId="164" fontId="4" fillId="0" borderId="0" xfId="1" applyNumberFormat="1" applyFont="1" applyBorder="1" applyAlignment="1">
      <alignment horizontal="right"/>
    </xf>
    <xf numFmtId="164" fontId="4" fillId="0" borderId="28" xfId="1" applyNumberFormat="1" applyFont="1" applyBorder="1" applyAlignment="1">
      <alignment horizontal="right"/>
    </xf>
    <xf numFmtId="164" fontId="3" fillId="0" borderId="28" xfId="1" applyNumberFormat="1" applyFont="1" applyBorder="1" applyAlignment="1">
      <alignment horizontal="right"/>
    </xf>
    <xf numFmtId="164" fontId="4" fillId="0" borderId="0" xfId="1" applyNumberFormat="1" applyFont="1" applyFill="1" applyBorder="1" applyAlignment="1">
      <alignment horizontal="right"/>
    </xf>
    <xf numFmtId="164" fontId="4" fillId="0" borderId="28" xfId="1" applyNumberFormat="1" applyFont="1" applyFill="1" applyBorder="1" applyAlignment="1">
      <alignment horizontal="right"/>
    </xf>
    <xf numFmtId="164" fontId="3" fillId="0" borderId="9" xfId="1" applyNumberFormat="1" applyFont="1" applyFill="1" applyBorder="1" applyAlignment="1">
      <alignment horizontal="right"/>
    </xf>
    <xf numFmtId="164" fontId="3" fillId="0" borderId="8" xfId="1" applyNumberFormat="1" applyFont="1" applyFill="1" applyBorder="1" applyAlignment="1">
      <alignment horizontal="right"/>
    </xf>
    <xf numFmtId="164" fontId="4" fillId="0" borderId="25" xfId="1" applyNumberFormat="1" applyFont="1" applyFill="1" applyBorder="1" applyAlignment="1">
      <alignment horizontal="right"/>
    </xf>
    <xf numFmtId="164" fontId="4" fillId="0" borderId="24" xfId="1" applyNumberFormat="1" applyFont="1" applyFill="1" applyBorder="1" applyAlignment="1">
      <alignment horizontal="right"/>
    </xf>
    <xf numFmtId="164" fontId="7" fillId="0" borderId="15" xfId="1" applyNumberFormat="1" applyFont="1" applyFill="1" applyBorder="1" applyAlignment="1">
      <alignment horizontal="right" vertical="top"/>
    </xf>
    <xf numFmtId="164" fontId="3" fillId="0" borderId="19" xfId="1" applyNumberFormat="1" applyFont="1" applyBorder="1" applyAlignment="1">
      <alignment horizontal="right"/>
    </xf>
    <xf numFmtId="164" fontId="3" fillId="0" borderId="13" xfId="1" applyNumberFormat="1" applyFont="1" applyBorder="1" applyAlignment="1">
      <alignment horizontal="right"/>
    </xf>
    <xf numFmtId="164" fontId="3" fillId="0" borderId="20" xfId="1" applyNumberFormat="1" applyFont="1" applyFill="1" applyBorder="1" applyAlignment="1">
      <alignment horizontal="right"/>
    </xf>
    <xf numFmtId="164" fontId="7" fillId="0" borderId="28" xfId="1" applyNumberFormat="1" applyFont="1" applyFill="1" applyBorder="1" applyAlignment="1">
      <alignment horizontal="right" vertical="top"/>
    </xf>
    <xf numFmtId="164" fontId="3" fillId="0" borderId="16" xfId="1" applyNumberFormat="1" applyFont="1" applyBorder="1" applyAlignment="1">
      <alignment horizontal="right"/>
    </xf>
    <xf numFmtId="164" fontId="4" fillId="0" borderId="38" xfId="1" applyNumberFormat="1" applyFont="1" applyFill="1" applyBorder="1" applyAlignment="1">
      <alignment horizontal="right"/>
    </xf>
    <xf numFmtId="164" fontId="4" fillId="0" borderId="33" xfId="1" applyNumberFormat="1" applyFont="1" applyBorder="1" applyAlignment="1">
      <alignment horizontal="right"/>
    </xf>
    <xf numFmtId="164" fontId="4" fillId="0" borderId="28" xfId="1" applyNumberFormat="1" applyFont="1" applyBorder="1" applyAlignment="1">
      <alignment horizontal="right" wrapText="1"/>
    </xf>
    <xf numFmtId="164" fontId="3" fillId="0" borderId="15" xfId="1" applyNumberFormat="1" applyFont="1" applyBorder="1" applyAlignment="1">
      <alignment horizontal="right" wrapText="1"/>
    </xf>
    <xf numFmtId="164" fontId="3" fillId="0" borderId="20" xfId="1" applyNumberFormat="1" applyFont="1" applyBorder="1" applyAlignment="1">
      <alignment horizontal="right" wrapText="1"/>
    </xf>
    <xf numFmtId="164" fontId="3" fillId="0" borderId="27" xfId="1" applyNumberFormat="1" applyFont="1" applyFill="1" applyBorder="1" applyAlignment="1">
      <alignment horizontal="right" wrapText="1"/>
    </xf>
    <xf numFmtId="164" fontId="4" fillId="0" borderId="33" xfId="1" applyNumberFormat="1" applyFont="1" applyBorder="1" applyAlignment="1">
      <alignment horizontal="right" wrapText="1"/>
    </xf>
    <xf numFmtId="164" fontId="4" fillId="0" borderId="21" xfId="1" applyNumberFormat="1" applyFont="1" applyFill="1" applyBorder="1" applyAlignment="1">
      <alignment horizontal="right" wrapText="1"/>
    </xf>
    <xf numFmtId="164" fontId="4" fillId="0" borderId="38" xfId="1" applyNumberFormat="1" applyFont="1" applyFill="1" applyBorder="1" applyAlignment="1">
      <alignment horizontal="right" wrapText="1"/>
    </xf>
    <xf numFmtId="164" fontId="4" fillId="0" borderId="8" xfId="1" applyNumberFormat="1" applyFont="1" applyFill="1" applyBorder="1" applyAlignment="1">
      <alignment horizontal="right"/>
    </xf>
    <xf numFmtId="164" fontId="4" fillId="0" borderId="8" xfId="1" applyNumberFormat="1" applyFont="1" applyBorder="1" applyAlignment="1">
      <alignment horizontal="right"/>
    </xf>
    <xf numFmtId="164" fontId="3" fillId="0" borderId="8" xfId="1" applyNumberFormat="1" applyFont="1" applyBorder="1" applyAlignment="1">
      <alignment horizontal="right"/>
    </xf>
    <xf numFmtId="0" fontId="7" fillId="0" borderId="8" xfId="0" quotePrefix="1" applyFont="1" applyFill="1" applyBorder="1" applyAlignment="1">
      <alignment horizontal="center" vertical="top"/>
    </xf>
    <xf numFmtId="0" fontId="7" fillId="0" borderId="8" xfId="1" applyNumberFormat="1" applyFont="1" applyFill="1" applyBorder="1" applyAlignment="1">
      <alignment horizontal="right" vertical="top"/>
    </xf>
    <xf numFmtId="164" fontId="3" fillId="0" borderId="25" xfId="1" applyNumberFormat="1" applyFont="1" applyBorder="1" applyAlignment="1">
      <alignment horizontal="right"/>
    </xf>
    <xf numFmtId="164" fontId="4" fillId="0" borderId="33" xfId="1" applyNumberFormat="1" applyFont="1" applyFill="1" applyBorder="1" applyAlignment="1">
      <alignment horizontal="right"/>
    </xf>
    <xf numFmtId="164" fontId="4" fillId="0" borderId="21" xfId="1" applyNumberFormat="1" applyFont="1" applyFill="1" applyBorder="1" applyAlignment="1">
      <alignment horizontal="right"/>
    </xf>
    <xf numFmtId="164" fontId="4" fillId="0" borderId="35" xfId="1" applyNumberFormat="1" applyFont="1" applyFill="1" applyBorder="1" applyAlignment="1">
      <alignment horizontal="right"/>
    </xf>
    <xf numFmtId="164" fontId="4" fillId="0" borderId="9" xfId="1" applyNumberFormat="1" applyFont="1" applyBorder="1" applyAlignment="1">
      <alignment horizontal="right"/>
    </xf>
    <xf numFmtId="164" fontId="3" fillId="0" borderId="9" xfId="1" applyNumberFormat="1" applyFont="1" applyBorder="1" applyAlignment="1">
      <alignment horizontal="right"/>
    </xf>
    <xf numFmtId="43" fontId="7" fillId="0" borderId="0" xfId="1" applyFont="1" applyFill="1" applyBorder="1" applyAlignment="1">
      <alignment horizontal="right" vertical="top"/>
    </xf>
    <xf numFmtId="43" fontId="7" fillId="0" borderId="25" xfId="1" applyFont="1" applyFill="1" applyBorder="1" applyAlignment="1">
      <alignment horizontal="right" vertical="top"/>
    </xf>
    <xf numFmtId="166" fontId="7" fillId="0" borderId="25" xfId="1" applyNumberFormat="1" applyFont="1" applyFill="1" applyBorder="1" applyAlignment="1">
      <alignment horizontal="right" vertical="top"/>
    </xf>
    <xf numFmtId="164" fontId="3" fillId="3" borderId="0" xfId="1" applyNumberFormat="1" applyFont="1" applyFill="1" applyBorder="1" applyAlignment="1">
      <alignment horizontal="right"/>
    </xf>
    <xf numFmtId="164" fontId="3" fillId="0" borderId="0" xfId="1" applyNumberFormat="1" applyFont="1" applyFill="1" applyBorder="1" applyAlignment="1">
      <alignment horizontal="right" vertical="top"/>
    </xf>
    <xf numFmtId="49" fontId="7" fillId="0" borderId="10" xfId="0" applyNumberFormat="1" applyFont="1" applyFill="1" applyBorder="1" applyAlignment="1">
      <alignment horizontal="left" vertical="top" wrapText="1"/>
    </xf>
    <xf numFmtId="43" fontId="0" fillId="0" borderId="0" xfId="0" applyNumberFormat="1" applyAlignment="1">
      <alignment wrapText="1"/>
    </xf>
    <xf numFmtId="2" fontId="0" fillId="0" borderId="28" xfId="0" applyNumberFormat="1" applyBorder="1"/>
    <xf numFmtId="37" fontId="5" fillId="0" borderId="37" xfId="1" applyNumberFormat="1" applyFont="1" applyFill="1" applyBorder="1" applyAlignment="1">
      <alignment horizontal="right" vertical="top" wrapText="1"/>
    </xf>
    <xf numFmtId="164" fontId="5" fillId="0" borderId="38" xfId="1" applyNumberFormat="1" applyFont="1" applyFill="1" applyBorder="1" applyAlignment="1">
      <alignment horizontal="right" vertical="top" wrapText="1"/>
    </xf>
    <xf numFmtId="49" fontId="7" fillId="0" borderId="0" xfId="0" applyNumberFormat="1" applyFont="1" applyBorder="1" applyAlignment="1">
      <alignment vertical="top" wrapText="1"/>
    </xf>
    <xf numFmtId="49" fontId="11" fillId="0" borderId="0" xfId="0" applyNumberFormat="1" applyFont="1" applyFill="1" applyAlignment="1">
      <alignment horizontal="left" vertical="top" wrapText="1"/>
    </xf>
  </cellXfs>
  <cellStyles count="5">
    <cellStyle name="Comma" xfId="1" builtinId="3"/>
    <cellStyle name="Comma 2" xfId="4" xr:uid="{9A66649D-6B0C-465E-96F7-619D97422E61}"/>
    <cellStyle name="Normal" xfId="0" builtinId="0"/>
    <cellStyle name="Percent" xfId="2" builtinId="5"/>
    <cellStyle name="Percent 2" xfId="3" xr:uid="{4AF62EAC-8737-4E04-A4E3-9075B589F362}"/>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66CC"/>
      <color rgb="FF0099CC"/>
      <color rgb="FF00CCFF"/>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215900</xdr:colOff>
      <xdr:row>0</xdr:row>
      <xdr:rowOff>101600</xdr:rowOff>
    </xdr:from>
    <xdr:ext cx="2139950" cy="831850"/>
    <xdr:pic>
      <xdr:nvPicPr>
        <xdr:cNvPr id="2" name="Picture 1" descr="Text&#10;&#10;Description automatically generated with medium confidence">
          <a:extLst>
            <a:ext uri="{FF2B5EF4-FFF2-40B4-BE49-F238E27FC236}">
              <a16:creationId xmlns:a16="http://schemas.microsoft.com/office/drawing/2014/main" id="{2BD1737A-CE6F-4A24-9C3C-24BD70F4A18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6851"/>
        <a:stretch/>
      </xdr:blipFill>
      <xdr:spPr bwMode="auto">
        <a:xfrm>
          <a:off x="215900" y="101600"/>
          <a:ext cx="2139950" cy="831850"/>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08A8A-378E-4A8A-8C34-11F759BA55AF}">
  <sheetPr codeName="Sheet1"/>
  <dimension ref="A1:BF159"/>
  <sheetViews>
    <sheetView showGridLines="0" tabSelected="1" zoomScale="85" zoomScaleNormal="85" workbookViewId="0">
      <pane xSplit="3" ySplit="4" topLeftCell="F5" activePane="bottomRight" state="frozen"/>
      <selection pane="topRight" activeCell="D1" sqref="D1"/>
      <selection pane="bottomLeft" activeCell="A5" sqref="A5"/>
      <selection pane="bottomRight" activeCell="B159" sqref="B159:Q159"/>
    </sheetView>
  </sheetViews>
  <sheetFormatPr defaultColWidth="8.7265625" defaultRowHeight="14.5" outlineLevelCol="1" x14ac:dyDescent="0.35"/>
  <cols>
    <col min="1" max="1" width="5" style="99" bestFit="1" customWidth="1"/>
    <col min="2" max="2" width="44.6328125" style="99" customWidth="1"/>
    <col min="3" max="3" width="11.54296875" style="99" customWidth="1"/>
    <col min="4" max="5" width="6.90625" style="99" hidden="1" customWidth="1"/>
    <col min="6" max="7" width="8.1796875" style="99" bestFit="1" customWidth="1"/>
    <col min="8" max="9" width="8.26953125" style="99" bestFit="1" customWidth="1"/>
    <col min="10" max="10" width="9.1796875" style="99" bestFit="1" customWidth="1"/>
    <col min="11" max="17" width="8.453125" style="99" hidden="1" customWidth="1" outlineLevel="1"/>
    <col min="18" max="18" width="8.36328125" style="99" hidden="1" customWidth="1" outlineLevel="1"/>
    <col min="19" max="19" width="8.26953125" style="99" bestFit="1" customWidth="1" collapsed="1"/>
    <col min="20" max="25" width="8.26953125" style="99" bestFit="1" customWidth="1"/>
    <col min="26" max="26" width="9.1796875" style="99" bestFit="1" customWidth="1"/>
    <col min="27" max="27" width="23" style="84" customWidth="1"/>
    <col min="28" max="32" width="8.7265625" style="84" customWidth="1"/>
    <col min="33" max="33" width="10" style="84" bestFit="1" customWidth="1"/>
    <col min="34" max="34" width="11.36328125" style="84" bestFit="1" customWidth="1"/>
    <col min="35" max="44" width="10" style="84" bestFit="1" customWidth="1"/>
    <col min="45" max="45" width="10.7265625" style="84" bestFit="1" customWidth="1"/>
    <col min="46" max="46" width="10" style="84" bestFit="1" customWidth="1"/>
    <col min="47" max="47" width="11.7265625" style="84" bestFit="1" customWidth="1"/>
    <col min="48" max="48" width="9.453125" style="84" bestFit="1" customWidth="1"/>
    <col min="49" max="49" width="8.7265625" style="84"/>
    <col min="50" max="50" width="13.81640625" style="84" customWidth="1"/>
    <col min="51" max="16384" width="8.7265625" style="84"/>
  </cols>
  <sheetData>
    <row r="1" spans="1:58" x14ac:dyDescent="0.35">
      <c r="A1" s="83"/>
      <c r="B1" s="83"/>
      <c r="C1" s="83"/>
      <c r="D1" s="83"/>
      <c r="E1" s="83"/>
      <c r="F1" s="83"/>
      <c r="G1" s="83"/>
      <c r="H1" s="83"/>
      <c r="I1" s="83"/>
      <c r="K1" s="83"/>
      <c r="L1" s="83"/>
      <c r="M1" s="83"/>
      <c r="N1" s="83"/>
      <c r="O1" s="83"/>
      <c r="P1" s="83"/>
      <c r="Q1" s="83"/>
      <c r="R1" s="83"/>
      <c r="S1" s="83"/>
      <c r="T1" s="83"/>
      <c r="U1" s="83"/>
      <c r="V1" s="83"/>
      <c r="W1" s="83"/>
      <c r="X1" s="83"/>
      <c r="Y1" s="83"/>
    </row>
    <row r="2" spans="1:58" ht="44.5" customHeight="1" x14ac:dyDescent="0.65">
      <c r="A2" s="83"/>
      <c r="B2" s="82"/>
      <c r="C2" s="83"/>
      <c r="D2" s="83"/>
      <c r="E2" s="83"/>
      <c r="F2" s="83"/>
      <c r="G2" s="83"/>
      <c r="H2" s="83"/>
      <c r="I2" s="83"/>
      <c r="K2" s="83"/>
      <c r="L2" s="83"/>
      <c r="M2" s="83"/>
      <c r="N2" s="83"/>
      <c r="O2" s="83"/>
      <c r="P2" s="83"/>
      <c r="Q2" s="83"/>
      <c r="R2" s="83"/>
      <c r="S2" s="83"/>
      <c r="T2" s="83"/>
      <c r="U2" s="83"/>
      <c r="V2" s="83"/>
      <c r="W2" s="83"/>
      <c r="X2" s="83"/>
      <c r="Y2" s="83"/>
    </row>
    <row r="3" spans="1:58" x14ac:dyDescent="0.35">
      <c r="A3" s="169"/>
      <c r="B3" s="169"/>
      <c r="C3" s="169"/>
      <c r="D3" s="169"/>
      <c r="E3" s="169"/>
      <c r="F3" s="169"/>
      <c r="G3" s="169"/>
      <c r="H3" s="169"/>
      <c r="I3" s="169"/>
      <c r="J3" s="170"/>
      <c r="K3" s="169"/>
      <c r="L3" s="169"/>
      <c r="M3" s="169"/>
      <c r="N3" s="169"/>
      <c r="O3" s="169"/>
      <c r="P3" s="169"/>
      <c r="Q3" s="169"/>
      <c r="R3" s="169"/>
      <c r="S3" s="169"/>
      <c r="T3" s="169"/>
      <c r="U3" s="169"/>
      <c r="V3" s="169"/>
      <c r="W3" s="169"/>
      <c r="X3" s="169"/>
      <c r="Y3" s="169"/>
      <c r="Z3" s="170"/>
    </row>
    <row r="4" spans="1:58" ht="15.5" x14ac:dyDescent="0.35">
      <c r="A4" s="83"/>
      <c r="B4" s="85" t="s">
        <v>30</v>
      </c>
      <c r="C4" s="18"/>
      <c r="D4" s="111" t="s">
        <v>2</v>
      </c>
      <c r="E4" s="86" t="s">
        <v>3</v>
      </c>
      <c r="F4" s="239" t="s">
        <v>4</v>
      </c>
      <c r="G4" s="239" t="s">
        <v>5</v>
      </c>
      <c r="H4" s="239" t="s">
        <v>6</v>
      </c>
      <c r="I4" s="239" t="s">
        <v>7</v>
      </c>
      <c r="J4" s="247" t="s">
        <v>173</v>
      </c>
      <c r="K4" s="239" t="s">
        <v>8</v>
      </c>
      <c r="L4" s="239" t="s">
        <v>9</v>
      </c>
      <c r="M4" s="239" t="s">
        <v>10</v>
      </c>
      <c r="N4" s="239" t="s">
        <v>11</v>
      </c>
      <c r="O4" s="239" t="s">
        <v>12</v>
      </c>
      <c r="P4" s="239" t="s">
        <v>13</v>
      </c>
      <c r="Q4" s="239" t="s">
        <v>14</v>
      </c>
      <c r="R4" s="239" t="s">
        <v>15</v>
      </c>
      <c r="S4" s="243" t="s">
        <v>16</v>
      </c>
      <c r="T4" s="243" t="s">
        <v>17</v>
      </c>
      <c r="U4" s="243" t="s">
        <v>18</v>
      </c>
      <c r="V4" s="243" t="s">
        <v>19</v>
      </c>
      <c r="W4" s="244" t="s">
        <v>20</v>
      </c>
      <c r="X4" s="244" t="s">
        <v>159</v>
      </c>
      <c r="Y4" s="244" t="s">
        <v>167</v>
      </c>
      <c r="Z4" s="247" t="s">
        <v>174</v>
      </c>
    </row>
    <row r="5" spans="1:58" x14ac:dyDescent="0.35">
      <c r="A5" s="135"/>
      <c r="B5" s="88" t="s">
        <v>31</v>
      </c>
      <c r="C5" s="89" t="s">
        <v>22</v>
      </c>
      <c r="D5" s="171">
        <v>1699.134</v>
      </c>
      <c r="E5" s="172">
        <v>2767.6260000000002</v>
      </c>
      <c r="F5" s="365">
        <v>3423.8969999999999</v>
      </c>
      <c r="G5" s="365">
        <v>3909.663</v>
      </c>
      <c r="H5" s="365">
        <v>5497.8360000000002</v>
      </c>
      <c r="I5" s="114">
        <v>11678.53</v>
      </c>
      <c r="J5" s="366">
        <v>17286.311000000002</v>
      </c>
      <c r="K5" s="367">
        <v>910.00099999999998</v>
      </c>
      <c r="L5" s="367">
        <v>921.62900000000013</v>
      </c>
      <c r="M5" s="367">
        <v>959.38799999999992</v>
      </c>
      <c r="N5" s="367">
        <v>1118.645</v>
      </c>
      <c r="O5" s="367">
        <v>1047.365</v>
      </c>
      <c r="P5" s="367">
        <v>1241.5559999999998</v>
      </c>
      <c r="Q5" s="365">
        <v>1466.1270000000002</v>
      </c>
      <c r="R5" s="365">
        <v>1742.7880000000005</v>
      </c>
      <c r="S5" s="368">
        <v>1816.903</v>
      </c>
      <c r="T5" s="368">
        <v>2059.9540000000002</v>
      </c>
      <c r="U5" s="368">
        <v>4235.4949999999999</v>
      </c>
      <c r="V5" s="368">
        <v>3566.1780000000008</v>
      </c>
      <c r="W5" s="368">
        <v>3888.1790000000001</v>
      </c>
      <c r="X5" s="368">
        <v>4181.1379999999999</v>
      </c>
      <c r="Y5" s="368">
        <v>4657.3159999999998</v>
      </c>
      <c r="Z5" s="366">
        <v>4559.6780000000035</v>
      </c>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row>
    <row r="6" spans="1:58" x14ac:dyDescent="0.35">
      <c r="A6" s="135"/>
      <c r="B6" s="91" t="s">
        <v>32</v>
      </c>
      <c r="C6" s="92" t="s">
        <v>22</v>
      </c>
      <c r="D6" s="93">
        <v>1056.896</v>
      </c>
      <c r="E6" s="94">
        <v>1599.204</v>
      </c>
      <c r="F6" s="369">
        <v>1780.998</v>
      </c>
      <c r="G6" s="369">
        <v>1898.991</v>
      </c>
      <c r="H6" s="369">
        <v>2632.4270000000001</v>
      </c>
      <c r="I6" s="369">
        <v>3104.7069999999999</v>
      </c>
      <c r="J6" s="370">
        <v>4941.8909999999996</v>
      </c>
      <c r="K6" s="371">
        <v>446.74900000000002</v>
      </c>
      <c r="L6" s="371">
        <v>416.04200000000003</v>
      </c>
      <c r="M6" s="371">
        <v>442.79699999999991</v>
      </c>
      <c r="N6" s="371">
        <v>593.40300000000002</v>
      </c>
      <c r="O6" s="371">
        <v>486.29399999999998</v>
      </c>
      <c r="P6" s="371">
        <v>670.84499999999991</v>
      </c>
      <c r="Q6" s="178">
        <v>651.01900000000001</v>
      </c>
      <c r="R6" s="178">
        <v>824.26900000000023</v>
      </c>
      <c r="S6" s="369">
        <v>714.5920000000001</v>
      </c>
      <c r="T6" s="369">
        <v>737.00300000000016</v>
      </c>
      <c r="U6" s="369">
        <v>1106.1780000000001</v>
      </c>
      <c r="V6" s="369">
        <v>546.93399999999974</v>
      </c>
      <c r="W6" s="369">
        <v>1124.1679999999999</v>
      </c>
      <c r="X6" s="369">
        <v>1231.367</v>
      </c>
      <c r="Y6" s="369">
        <v>1394.3219999999999</v>
      </c>
      <c r="Z6" s="370">
        <v>1192.0339999999994</v>
      </c>
      <c r="AB6" s="173"/>
      <c r="AC6" s="173"/>
      <c r="AD6" s="173"/>
      <c r="AE6" s="173"/>
      <c r="AF6" s="173"/>
      <c r="AG6" s="173"/>
      <c r="AH6" s="173"/>
      <c r="AI6" s="173"/>
      <c r="AJ6" s="173"/>
      <c r="AK6" s="173"/>
      <c r="AL6" s="173"/>
      <c r="AM6" s="173"/>
      <c r="AN6" s="173"/>
      <c r="AO6" s="173"/>
      <c r="AP6" s="173"/>
      <c r="AQ6" s="173"/>
      <c r="AR6" s="173"/>
      <c r="AS6" s="173"/>
      <c r="AT6" s="173"/>
      <c r="AU6" s="173"/>
      <c r="AV6" s="173"/>
      <c r="AW6" s="173"/>
      <c r="AX6" s="173"/>
    </row>
    <row r="7" spans="1:58" x14ac:dyDescent="0.35">
      <c r="A7" s="135"/>
      <c r="B7" s="88" t="s">
        <v>33</v>
      </c>
      <c r="C7" s="89" t="s">
        <v>22</v>
      </c>
      <c r="D7" s="96">
        <v>781.63699999999994</v>
      </c>
      <c r="E7" s="97">
        <v>1126.1890000000001</v>
      </c>
      <c r="F7" s="372">
        <v>1546.5450000000001</v>
      </c>
      <c r="G7" s="372">
        <v>1600.7719999999999</v>
      </c>
      <c r="H7" s="372">
        <v>2175.0909999999999</v>
      </c>
      <c r="I7" s="372">
        <v>2668.1329999999998</v>
      </c>
      <c r="J7" s="373">
        <v>4509.2529999999997</v>
      </c>
      <c r="K7" s="374">
        <v>392.85</v>
      </c>
      <c r="L7" s="374">
        <v>376.721</v>
      </c>
      <c r="M7" s="374">
        <v>391.14700000000011</v>
      </c>
      <c r="N7" s="374">
        <v>440.05499999999989</v>
      </c>
      <c r="O7" s="374">
        <v>524.49</v>
      </c>
      <c r="P7" s="374">
        <v>531.88499999999999</v>
      </c>
      <c r="Q7" s="372">
        <v>593.64400000000001</v>
      </c>
      <c r="R7" s="372">
        <v>525.07199999999989</v>
      </c>
      <c r="S7" s="372">
        <v>698.87300000000005</v>
      </c>
      <c r="T7" s="372">
        <v>686.19399999999996</v>
      </c>
      <c r="U7" s="372">
        <v>758.98199999999997</v>
      </c>
      <c r="V7" s="372">
        <v>524.08399999999983</v>
      </c>
      <c r="W7" s="372">
        <v>1039.3130000000001</v>
      </c>
      <c r="X7" s="372">
        <v>1070.0039999999999</v>
      </c>
      <c r="Y7" s="372">
        <v>1212.308</v>
      </c>
      <c r="Z7" s="373">
        <v>1187.6279999999997</v>
      </c>
      <c r="AB7" s="173"/>
      <c r="AC7" s="173"/>
      <c r="AD7" s="173"/>
      <c r="AE7" s="173"/>
      <c r="AF7" s="173"/>
      <c r="AG7" s="173"/>
      <c r="AH7" s="173"/>
      <c r="AI7" s="173"/>
      <c r="AJ7" s="173"/>
      <c r="AK7" s="173"/>
      <c r="AL7" s="173"/>
      <c r="AM7" s="173"/>
      <c r="AN7" s="173"/>
      <c r="AO7" s="173"/>
      <c r="AP7" s="173"/>
      <c r="AQ7" s="173"/>
      <c r="AR7" s="173"/>
      <c r="AS7" s="173"/>
      <c r="AT7" s="173"/>
      <c r="AU7" s="173"/>
      <c r="AV7" s="173"/>
      <c r="AW7" s="173"/>
      <c r="AX7" s="173"/>
    </row>
    <row r="8" spans="1:58" x14ac:dyDescent="0.35">
      <c r="A8" s="135"/>
      <c r="B8" s="91" t="s">
        <v>34</v>
      </c>
      <c r="C8" s="92" t="s">
        <v>22</v>
      </c>
      <c r="D8" s="98">
        <v>758.02599999999995</v>
      </c>
      <c r="E8" s="95">
        <v>499.35199999999998</v>
      </c>
      <c r="F8" s="178">
        <v>397.00799999999998</v>
      </c>
      <c r="G8" s="178">
        <v>853.34400000000005</v>
      </c>
      <c r="H8" s="178">
        <v>1285.7629999999999</v>
      </c>
      <c r="I8" s="178">
        <v>1410.6890000000001</v>
      </c>
      <c r="J8" s="375">
        <v>2042.0759999999998</v>
      </c>
      <c r="K8" s="376">
        <v>217.74799999999993</v>
      </c>
      <c r="L8" s="178">
        <v>188.77400000000023</v>
      </c>
      <c r="M8" s="178">
        <v>189.1689999999999</v>
      </c>
      <c r="N8" s="178">
        <v>257.65299999999996</v>
      </c>
      <c r="O8" s="178">
        <v>306.22000000000003</v>
      </c>
      <c r="P8" s="178">
        <v>299.92599999999999</v>
      </c>
      <c r="Q8" s="178">
        <v>334.97900000000027</v>
      </c>
      <c r="R8" s="178">
        <v>344.63799999999975</v>
      </c>
      <c r="S8" s="178">
        <v>363.15</v>
      </c>
      <c r="T8" s="178">
        <v>310.51499999999999</v>
      </c>
      <c r="U8" s="178">
        <v>464.33800000000002</v>
      </c>
      <c r="V8" s="178">
        <v>272.68600000000015</v>
      </c>
      <c r="W8" s="178">
        <v>461.65300000000002</v>
      </c>
      <c r="X8" s="178">
        <v>493.47500000000002</v>
      </c>
      <c r="Y8" s="178">
        <v>509.09699999999998</v>
      </c>
      <c r="Z8" s="370">
        <v>577.85099999999989</v>
      </c>
      <c r="AB8" s="173"/>
      <c r="AC8" s="173"/>
      <c r="AD8" s="173"/>
      <c r="AE8" s="173"/>
      <c r="AF8" s="173"/>
      <c r="AG8" s="173"/>
      <c r="AH8" s="173"/>
      <c r="AI8" s="173"/>
      <c r="AJ8" s="173"/>
      <c r="AK8" s="173"/>
      <c r="AL8" s="173"/>
      <c r="AM8" s="173"/>
      <c r="AN8" s="173"/>
      <c r="AO8" s="173"/>
      <c r="AP8" s="173"/>
      <c r="AQ8" s="173"/>
      <c r="AR8" s="173"/>
      <c r="AS8" s="173"/>
      <c r="AT8" s="173"/>
      <c r="AU8" s="173"/>
      <c r="AV8" s="173"/>
      <c r="AW8" s="173"/>
      <c r="AX8" s="173"/>
    </row>
    <row r="9" spans="1:58" x14ac:dyDescent="0.35">
      <c r="A9" s="135"/>
      <c r="B9" s="91" t="s">
        <v>35</v>
      </c>
      <c r="C9" s="92" t="s">
        <v>22</v>
      </c>
      <c r="D9" s="174">
        <v>758.02599999999995</v>
      </c>
      <c r="E9" s="90">
        <v>499.35199999999998</v>
      </c>
      <c r="F9" s="114">
        <v>397.00799999999998</v>
      </c>
      <c r="G9" s="114">
        <v>853.34400000000005</v>
      </c>
      <c r="H9" s="114">
        <v>1284.413</v>
      </c>
      <c r="I9" s="114">
        <v>1360.2180000000001</v>
      </c>
      <c r="J9" s="377">
        <v>1778.0210000000002</v>
      </c>
      <c r="K9" s="378">
        <v>217.74799999999993</v>
      </c>
      <c r="L9" s="114">
        <v>188.77400000000023</v>
      </c>
      <c r="M9" s="114">
        <v>189.1689999999999</v>
      </c>
      <c r="N9" s="114">
        <v>257.65299999999996</v>
      </c>
      <c r="O9" s="114">
        <v>306.22000000000003</v>
      </c>
      <c r="P9" s="114">
        <v>299.92599999999999</v>
      </c>
      <c r="Q9" s="114">
        <v>334.14300000000026</v>
      </c>
      <c r="R9" s="114">
        <v>344.01</v>
      </c>
      <c r="S9" s="114">
        <v>362.62899999999996</v>
      </c>
      <c r="T9" s="114">
        <v>310.02699999999999</v>
      </c>
      <c r="U9" s="114">
        <v>402.68799999999999</v>
      </c>
      <c r="V9" s="114">
        <v>284.87400000000002</v>
      </c>
      <c r="W9" s="114">
        <v>400.13299999999998</v>
      </c>
      <c r="X9" s="114">
        <v>438.70400000000001</v>
      </c>
      <c r="Y9" s="114">
        <v>445.45600000000002</v>
      </c>
      <c r="Z9" s="373">
        <v>493.72800000000012</v>
      </c>
      <c r="AB9" s="173"/>
      <c r="AC9" s="173"/>
      <c r="AD9" s="173"/>
      <c r="AE9" s="173"/>
      <c r="AF9" s="173"/>
      <c r="AG9" s="173"/>
      <c r="AH9" s="173"/>
      <c r="AI9" s="173"/>
      <c r="AJ9" s="173"/>
      <c r="AK9" s="173"/>
      <c r="AL9" s="173"/>
      <c r="AM9" s="173"/>
      <c r="AN9" s="173"/>
      <c r="AO9" s="173"/>
      <c r="AP9" s="173"/>
      <c r="AQ9" s="173"/>
      <c r="AR9" s="173"/>
      <c r="AS9" s="173"/>
      <c r="AT9" s="173"/>
      <c r="AU9" s="173"/>
      <c r="AV9" s="173"/>
      <c r="AW9" s="173"/>
      <c r="AX9" s="173"/>
    </row>
    <row r="10" spans="1:58" x14ac:dyDescent="0.35">
      <c r="A10" s="135"/>
      <c r="B10" s="88" t="s">
        <v>36</v>
      </c>
      <c r="C10" s="175" t="s">
        <v>22</v>
      </c>
      <c r="D10" s="176">
        <v>757.59100000000001</v>
      </c>
      <c r="E10" s="177">
        <v>496.971</v>
      </c>
      <c r="F10" s="379">
        <v>394.43200000000002</v>
      </c>
      <c r="G10" s="379">
        <v>845.69399999999996</v>
      </c>
      <c r="H10" s="379">
        <v>1248.3420000000001</v>
      </c>
      <c r="I10" s="379">
        <v>1071.972</v>
      </c>
      <c r="J10" s="380">
        <v>1330.143</v>
      </c>
      <c r="K10" s="381">
        <v>216.06700000000001</v>
      </c>
      <c r="L10" s="379">
        <v>186.642</v>
      </c>
      <c r="M10" s="379">
        <v>187.33800000000002</v>
      </c>
      <c r="N10" s="379">
        <v>255.64699999999993</v>
      </c>
      <c r="O10" s="379">
        <v>304.92700000000002</v>
      </c>
      <c r="P10" s="379">
        <v>297.77</v>
      </c>
      <c r="Q10" s="379">
        <v>314.36199999999997</v>
      </c>
      <c r="R10" s="379">
        <v>331.28300000000013</v>
      </c>
      <c r="S10" s="379">
        <v>330.93599999999998</v>
      </c>
      <c r="T10" s="379">
        <v>285.83600000000001</v>
      </c>
      <c r="U10" s="379">
        <v>380.94799999999998</v>
      </c>
      <c r="V10" s="379">
        <v>74.252000000000066</v>
      </c>
      <c r="W10" s="379">
        <v>313.83199999999999</v>
      </c>
      <c r="X10" s="379">
        <v>332.50900000000001</v>
      </c>
      <c r="Y10" s="379">
        <v>300.64400000000001</v>
      </c>
      <c r="Z10" s="382">
        <v>383.15800000000002</v>
      </c>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row>
    <row r="11" spans="1:58" x14ac:dyDescent="0.35">
      <c r="A11" s="83"/>
      <c r="B11" s="108"/>
      <c r="C11" s="108"/>
      <c r="D11" s="116"/>
      <c r="E11" s="116"/>
      <c r="F11" s="291"/>
      <c r="G11" s="291"/>
      <c r="H11" s="291"/>
      <c r="I11" s="291"/>
      <c r="J11" s="320"/>
      <c r="K11" s="321"/>
      <c r="L11" s="320"/>
      <c r="M11" s="320"/>
      <c r="N11" s="320"/>
      <c r="O11" s="320"/>
      <c r="P11" s="320"/>
      <c r="Q11" s="320"/>
      <c r="R11" s="320"/>
      <c r="S11" s="321"/>
      <c r="T11" s="320"/>
      <c r="U11" s="322"/>
      <c r="V11" s="322"/>
      <c r="W11" s="320"/>
      <c r="X11" s="320"/>
      <c r="Y11" s="320"/>
      <c r="Z11" s="323"/>
    </row>
    <row r="12" spans="1:58" ht="15.5" x14ac:dyDescent="0.35">
      <c r="A12" s="83"/>
      <c r="B12" s="110" t="s">
        <v>0</v>
      </c>
      <c r="C12" s="18" t="s">
        <v>1</v>
      </c>
      <c r="D12" s="111" t="s">
        <v>2</v>
      </c>
      <c r="E12" s="86" t="s">
        <v>3</v>
      </c>
      <c r="F12" s="239" t="s">
        <v>4</v>
      </c>
      <c r="G12" s="239" t="s">
        <v>5</v>
      </c>
      <c r="H12" s="239" t="s">
        <v>6</v>
      </c>
      <c r="I12" s="239" t="s">
        <v>7</v>
      </c>
      <c r="J12" s="247" t="s">
        <v>173</v>
      </c>
      <c r="K12" s="239" t="s">
        <v>8</v>
      </c>
      <c r="L12" s="239" t="s">
        <v>9</v>
      </c>
      <c r="M12" s="239" t="s">
        <v>10</v>
      </c>
      <c r="N12" s="239" t="s">
        <v>11</v>
      </c>
      <c r="O12" s="239" t="s">
        <v>12</v>
      </c>
      <c r="P12" s="239" t="s">
        <v>13</v>
      </c>
      <c r="Q12" s="239" t="s">
        <v>14</v>
      </c>
      <c r="R12" s="239" t="s">
        <v>15</v>
      </c>
      <c r="S12" s="244" t="s">
        <v>16</v>
      </c>
      <c r="T12" s="244" t="s">
        <v>17</v>
      </c>
      <c r="U12" s="244" t="s">
        <v>18</v>
      </c>
      <c r="V12" s="244" t="s">
        <v>19</v>
      </c>
      <c r="W12" s="244" t="s">
        <v>20</v>
      </c>
      <c r="X12" s="244" t="s">
        <v>159</v>
      </c>
      <c r="Y12" s="244" t="s">
        <v>167</v>
      </c>
      <c r="Z12" s="247" t="s">
        <v>174</v>
      </c>
    </row>
    <row r="13" spans="1:58" x14ac:dyDescent="0.35">
      <c r="A13" s="135"/>
      <c r="B13" s="91" t="s">
        <v>21</v>
      </c>
      <c r="C13" s="161" t="s">
        <v>22</v>
      </c>
      <c r="D13" s="178">
        <v>12251.29</v>
      </c>
      <c r="E13" s="178">
        <v>19073.14</v>
      </c>
      <c r="F13" s="178">
        <v>21668.260999999999</v>
      </c>
      <c r="G13" s="383">
        <v>23988.35</v>
      </c>
      <c r="H13" s="383">
        <v>34151.593999999997</v>
      </c>
      <c r="I13" s="178">
        <v>45746.137999999999</v>
      </c>
      <c r="J13" s="384">
        <f t="shared" ref="J13:J20" si="0">+Z13</f>
        <v>52626.190999999999</v>
      </c>
      <c r="K13" s="178">
        <v>21925.404999999999</v>
      </c>
      <c r="L13" s="178">
        <v>22484.437000000002</v>
      </c>
      <c r="M13" s="178">
        <v>22838.973000000002</v>
      </c>
      <c r="N13" s="178">
        <v>23988.35</v>
      </c>
      <c r="O13" s="178">
        <v>27905.088</v>
      </c>
      <c r="P13" s="178">
        <v>30878.903999999999</v>
      </c>
      <c r="Q13" s="383">
        <v>32859.095000000001</v>
      </c>
      <c r="R13" s="383">
        <v>34151.593999999997</v>
      </c>
      <c r="S13" s="385">
        <v>38170.660000000003</v>
      </c>
      <c r="T13" s="385">
        <v>42435.574999999997</v>
      </c>
      <c r="U13" s="385">
        <v>43578.612000000001</v>
      </c>
      <c r="V13" s="385">
        <v>45746.137999999999</v>
      </c>
      <c r="W13" s="385">
        <v>48436.783000000003</v>
      </c>
      <c r="X13" s="385">
        <v>51475.894999999997</v>
      </c>
      <c r="Y13" s="385">
        <v>51813.137999999999</v>
      </c>
      <c r="Z13" s="384">
        <v>52626.190999999999</v>
      </c>
      <c r="AB13" s="173"/>
      <c r="AC13" s="173"/>
      <c r="AD13" s="173"/>
      <c r="AE13" s="173"/>
      <c r="AF13" s="173"/>
      <c r="AG13" s="173"/>
      <c r="AI13" s="173"/>
      <c r="AJ13" s="173"/>
      <c r="AK13" s="173"/>
      <c r="AL13" s="173"/>
      <c r="AM13" s="173"/>
      <c r="AN13" s="173"/>
      <c r="AO13" s="173"/>
      <c r="AP13" s="173"/>
      <c r="AQ13" s="173"/>
      <c r="AR13" s="173"/>
      <c r="AS13" s="173"/>
      <c r="AT13" s="173"/>
      <c r="AU13" s="173"/>
      <c r="AV13" s="173"/>
      <c r="AW13" s="173"/>
      <c r="AX13" s="173"/>
    </row>
    <row r="14" spans="1:58" x14ac:dyDescent="0.35">
      <c r="A14" s="135"/>
      <c r="B14" s="91" t="s">
        <v>23</v>
      </c>
      <c r="C14" s="161" t="s">
        <v>22</v>
      </c>
      <c r="D14" s="178">
        <v>1743.6079999999999</v>
      </c>
      <c r="E14" s="178">
        <v>2671.377</v>
      </c>
      <c r="F14" s="178">
        <v>3184.5909999999999</v>
      </c>
      <c r="G14" s="178">
        <v>4160.1580000000004</v>
      </c>
      <c r="H14" s="178">
        <v>4360.3969999999999</v>
      </c>
      <c r="I14" s="178">
        <v>9864.8510000000006</v>
      </c>
      <c r="J14" s="370">
        <f t="shared" si="0"/>
        <v>11527.978999999999</v>
      </c>
      <c r="K14" s="178">
        <v>3255.6619999999998</v>
      </c>
      <c r="L14" s="178">
        <v>3219.3339999999998</v>
      </c>
      <c r="M14" s="178">
        <v>3395.2470000000003</v>
      </c>
      <c r="N14" s="178">
        <v>4160.1579999999994</v>
      </c>
      <c r="O14" s="178">
        <v>6179.5309999999999</v>
      </c>
      <c r="P14" s="178">
        <v>4804.7749999999996</v>
      </c>
      <c r="Q14" s="178">
        <v>3798.5149999999994</v>
      </c>
      <c r="R14" s="178">
        <v>4360.3969999999999</v>
      </c>
      <c r="S14" s="369">
        <v>5145.3779999999997</v>
      </c>
      <c r="T14" s="369">
        <v>7079.473</v>
      </c>
      <c r="U14" s="369">
        <v>8623.7459999999992</v>
      </c>
      <c r="V14" s="369">
        <v>9864.8510000000006</v>
      </c>
      <c r="W14" s="369">
        <v>9816.7180000000008</v>
      </c>
      <c r="X14" s="369">
        <v>9930.6180000000004</v>
      </c>
      <c r="Y14" s="369">
        <v>11912.328</v>
      </c>
      <c r="Z14" s="370">
        <v>11527.978999999999</v>
      </c>
      <c r="AB14" s="173"/>
      <c r="AC14" s="173"/>
      <c r="AD14" s="173"/>
      <c r="AE14" s="173"/>
      <c r="AF14" s="173"/>
      <c r="AG14" s="173"/>
      <c r="AI14" s="173"/>
      <c r="AJ14" s="173"/>
      <c r="AK14" s="173"/>
      <c r="AL14" s="173"/>
      <c r="AM14" s="173"/>
      <c r="AN14" s="173"/>
      <c r="AO14" s="173"/>
      <c r="AP14" s="173"/>
      <c r="AQ14" s="173"/>
      <c r="AR14" s="173"/>
      <c r="AS14" s="173"/>
      <c r="AT14" s="173"/>
      <c r="AU14" s="173"/>
      <c r="AV14" s="173"/>
      <c r="AW14" s="173"/>
      <c r="AX14" s="173"/>
    </row>
    <row r="15" spans="1:58" x14ac:dyDescent="0.35">
      <c r="A15" s="135"/>
      <c r="B15" s="88" t="s">
        <v>24</v>
      </c>
      <c r="C15" s="113" t="s">
        <v>22</v>
      </c>
      <c r="D15" s="114">
        <f t="shared" ref="D15:E15" si="1">SUM(D13:D14)</f>
        <v>13994.898000000001</v>
      </c>
      <c r="E15" s="114">
        <f t="shared" si="1"/>
        <v>21744.517</v>
      </c>
      <c r="F15" s="114">
        <v>24852.851999999999</v>
      </c>
      <c r="G15" s="114">
        <v>28148.507999999998</v>
      </c>
      <c r="H15" s="114">
        <v>38511.990999999995</v>
      </c>
      <c r="I15" s="114">
        <v>55610.989000000001</v>
      </c>
      <c r="J15" s="373">
        <f t="shared" si="0"/>
        <v>64154.17</v>
      </c>
      <c r="K15" s="114">
        <v>25181.066999999999</v>
      </c>
      <c r="L15" s="114">
        <v>25703.771000000001</v>
      </c>
      <c r="M15" s="114">
        <v>26234.22</v>
      </c>
      <c r="N15" s="114">
        <v>28148.507999999998</v>
      </c>
      <c r="O15" s="114">
        <v>34084.618999999999</v>
      </c>
      <c r="P15" s="114">
        <v>35683.678999999996</v>
      </c>
      <c r="Q15" s="114">
        <v>36657.61</v>
      </c>
      <c r="R15" s="114">
        <v>38511.990999999995</v>
      </c>
      <c r="S15" s="372">
        <v>43316.038</v>
      </c>
      <c r="T15" s="372">
        <v>49515.047999999995</v>
      </c>
      <c r="U15" s="372">
        <v>52202.358</v>
      </c>
      <c r="V15" s="372">
        <v>55610.989000000001</v>
      </c>
      <c r="W15" s="372">
        <v>58253.501000000004</v>
      </c>
      <c r="X15" s="372">
        <v>61406.512999999999</v>
      </c>
      <c r="Y15" s="372">
        <v>63725.466</v>
      </c>
      <c r="Z15" s="373">
        <v>64154.17</v>
      </c>
      <c r="AB15" s="173"/>
      <c r="AC15" s="173"/>
      <c r="AD15" s="173"/>
      <c r="AE15" s="173"/>
      <c r="AF15" s="173"/>
      <c r="AG15" s="173"/>
      <c r="AI15" s="173"/>
      <c r="AJ15" s="173"/>
      <c r="AK15" s="173"/>
      <c r="AL15" s="173"/>
      <c r="AM15" s="173"/>
      <c r="AN15" s="173"/>
      <c r="AO15" s="173"/>
      <c r="AP15" s="173"/>
      <c r="AQ15" s="173"/>
      <c r="AR15" s="173"/>
      <c r="AS15" s="173"/>
      <c r="AT15" s="173"/>
      <c r="AU15" s="173"/>
      <c r="AV15" s="173"/>
      <c r="AW15" s="173"/>
      <c r="AX15" s="173"/>
    </row>
    <row r="16" spans="1:58" x14ac:dyDescent="0.35">
      <c r="A16" s="135"/>
      <c r="B16" s="88" t="s">
        <v>25</v>
      </c>
      <c r="C16" s="113" t="s">
        <v>22</v>
      </c>
      <c r="D16" s="114">
        <v>5610.7449999999999</v>
      </c>
      <c r="E16" s="114">
        <v>7526.0820000000003</v>
      </c>
      <c r="F16" s="114">
        <v>7756.1809999999996</v>
      </c>
      <c r="G16" s="114">
        <v>10690.948</v>
      </c>
      <c r="H16" s="114">
        <v>19635.133000000002</v>
      </c>
      <c r="I16" s="114">
        <v>24309.213</v>
      </c>
      <c r="J16" s="373">
        <f t="shared" si="0"/>
        <v>27734.233</v>
      </c>
      <c r="K16" s="114">
        <v>8657.7340000000004</v>
      </c>
      <c r="L16" s="114">
        <v>8837.8510000000006</v>
      </c>
      <c r="M16" s="114">
        <v>9751.36</v>
      </c>
      <c r="N16" s="114">
        <v>10690.948</v>
      </c>
      <c r="O16" s="114">
        <v>17770.331999999999</v>
      </c>
      <c r="P16" s="114">
        <v>18898.014999999999</v>
      </c>
      <c r="Q16" s="114">
        <v>19282.866000000002</v>
      </c>
      <c r="R16" s="114">
        <v>19635.133000000002</v>
      </c>
      <c r="S16" s="372">
        <v>22238.468000000001</v>
      </c>
      <c r="T16" s="372">
        <v>22561.966</v>
      </c>
      <c r="U16" s="372">
        <v>23235.109</v>
      </c>
      <c r="V16" s="372">
        <v>24309.213</v>
      </c>
      <c r="W16" s="372">
        <v>24953.245999999999</v>
      </c>
      <c r="X16" s="372">
        <v>27201.097000000002</v>
      </c>
      <c r="Y16" s="372">
        <v>28010.870999999999</v>
      </c>
      <c r="Z16" s="373">
        <v>27734.233</v>
      </c>
      <c r="AB16" s="173"/>
      <c r="AC16" s="173"/>
      <c r="AD16" s="173"/>
      <c r="AE16" s="173"/>
      <c r="AF16" s="173"/>
      <c r="AG16" s="173"/>
      <c r="AI16" s="173"/>
      <c r="AJ16" s="173"/>
      <c r="AK16" s="173"/>
      <c r="AL16" s="173"/>
      <c r="AM16" s="173"/>
      <c r="AN16" s="173"/>
      <c r="AO16" s="173"/>
      <c r="AP16" s="173"/>
      <c r="AQ16" s="173"/>
      <c r="AR16" s="173"/>
      <c r="AS16" s="173"/>
      <c r="AT16" s="173"/>
      <c r="AU16" s="173"/>
      <c r="AV16" s="173"/>
      <c r="AW16" s="173"/>
      <c r="AX16" s="173"/>
    </row>
    <row r="17" spans="1:50" x14ac:dyDescent="0.35">
      <c r="A17" s="135"/>
      <c r="B17" s="91" t="s">
        <v>26</v>
      </c>
      <c r="C17" s="161" t="s">
        <v>22</v>
      </c>
      <c r="D17" s="178">
        <v>7072.5510000000004</v>
      </c>
      <c r="E17" s="178">
        <v>10882.045</v>
      </c>
      <c r="F17" s="178">
        <v>9770.1409999999996</v>
      </c>
      <c r="G17" s="178">
        <v>13179.602000000001</v>
      </c>
      <c r="H17" s="178">
        <v>13881.06</v>
      </c>
      <c r="I17" s="178">
        <v>25521.098999999998</v>
      </c>
      <c r="J17" s="370">
        <f t="shared" si="0"/>
        <v>24957.851999999999</v>
      </c>
      <c r="K17" s="178">
        <v>9579.6580000000013</v>
      </c>
      <c r="L17" s="178">
        <v>13617.052</v>
      </c>
      <c r="M17" s="178">
        <v>13357.220000000001</v>
      </c>
      <c r="N17" s="178">
        <v>13179.602000000003</v>
      </c>
      <c r="O17" s="178">
        <v>13100.874</v>
      </c>
      <c r="P17" s="178">
        <v>13566.142999999998</v>
      </c>
      <c r="Q17" s="178">
        <v>13928.481</v>
      </c>
      <c r="R17" s="178">
        <v>13881.06</v>
      </c>
      <c r="S17" s="369">
        <v>14775.541999999999</v>
      </c>
      <c r="T17" s="369">
        <v>18713.63</v>
      </c>
      <c r="U17" s="369">
        <v>20945.118999999999</v>
      </c>
      <c r="V17" s="369">
        <v>25521.098999999998</v>
      </c>
      <c r="W17" s="369">
        <v>26376.271000000001</v>
      </c>
      <c r="X17" s="369">
        <v>27485.031999999999</v>
      </c>
      <c r="Y17" s="369">
        <v>28550.726999999999</v>
      </c>
      <c r="Z17" s="370">
        <v>24957.851999999999</v>
      </c>
      <c r="AB17" s="173"/>
      <c r="AC17" s="173"/>
      <c r="AD17" s="173"/>
      <c r="AE17" s="173"/>
      <c r="AF17" s="173"/>
      <c r="AG17" s="173"/>
      <c r="AI17" s="173"/>
      <c r="AJ17" s="173"/>
      <c r="AK17" s="173"/>
      <c r="AL17" s="173"/>
      <c r="AM17" s="173"/>
      <c r="AN17" s="173"/>
      <c r="AO17" s="173"/>
      <c r="AP17" s="173"/>
      <c r="AQ17" s="173"/>
      <c r="AR17" s="173"/>
      <c r="AS17" s="173"/>
      <c r="AT17" s="173"/>
      <c r="AU17" s="173"/>
      <c r="AV17" s="173"/>
      <c r="AW17" s="173"/>
      <c r="AX17" s="173"/>
    </row>
    <row r="18" spans="1:50" x14ac:dyDescent="0.35">
      <c r="A18" s="135"/>
      <c r="B18" s="91" t="s">
        <v>27</v>
      </c>
      <c r="C18" s="161" t="s">
        <v>22</v>
      </c>
      <c r="D18" s="178">
        <v>1311.6020000000001</v>
      </c>
      <c r="E18" s="178">
        <v>3336.39</v>
      </c>
      <c r="F18" s="178">
        <v>7326.53</v>
      </c>
      <c r="G18" s="178">
        <v>4277.9579999999996</v>
      </c>
      <c r="H18" s="178">
        <v>4995.7979999999998</v>
      </c>
      <c r="I18" s="178">
        <v>5780.6769999999997</v>
      </c>
      <c r="J18" s="370">
        <f t="shared" si="0"/>
        <v>11462.084999999999</v>
      </c>
      <c r="K18" s="178">
        <v>6943.6750000000002</v>
      </c>
      <c r="L18" s="178">
        <v>3248.8679999999999</v>
      </c>
      <c r="M18" s="178">
        <v>3125.64</v>
      </c>
      <c r="N18" s="178">
        <v>4277.9580000000005</v>
      </c>
      <c r="O18" s="178">
        <v>3213.4130000000005</v>
      </c>
      <c r="P18" s="178">
        <v>3219.5210000000002</v>
      </c>
      <c r="Q18" s="178">
        <v>3446.2629999999999</v>
      </c>
      <c r="R18" s="178">
        <v>4995.7979999999998</v>
      </c>
      <c r="S18" s="369">
        <v>6302.0280000000002</v>
      </c>
      <c r="T18" s="369">
        <v>8239.4519999999993</v>
      </c>
      <c r="U18" s="369">
        <v>8022.13</v>
      </c>
      <c r="V18" s="369">
        <v>5780.6769999999997</v>
      </c>
      <c r="W18" s="369">
        <v>6923.9840000000004</v>
      </c>
      <c r="X18" s="369">
        <v>6720.384</v>
      </c>
      <c r="Y18" s="369">
        <v>7163.8680000000004</v>
      </c>
      <c r="Z18" s="370">
        <v>11462.084999999999</v>
      </c>
      <c r="AB18" s="173"/>
      <c r="AC18" s="173"/>
      <c r="AD18" s="173"/>
      <c r="AE18" s="173"/>
      <c r="AF18" s="173"/>
      <c r="AG18" s="173"/>
      <c r="AI18" s="173"/>
      <c r="AJ18" s="173"/>
      <c r="AK18" s="173"/>
      <c r="AL18" s="173"/>
      <c r="AM18" s="173"/>
      <c r="AN18" s="173"/>
      <c r="AO18" s="173"/>
      <c r="AP18" s="173"/>
      <c r="AQ18" s="173"/>
      <c r="AR18" s="173"/>
      <c r="AS18" s="173"/>
      <c r="AT18" s="173"/>
      <c r="AU18" s="173"/>
      <c r="AV18" s="173"/>
      <c r="AW18" s="173"/>
      <c r="AX18" s="173"/>
    </row>
    <row r="19" spans="1:50" x14ac:dyDescent="0.35">
      <c r="A19" s="135"/>
      <c r="B19" s="88" t="s">
        <v>28</v>
      </c>
      <c r="C19" s="113" t="s">
        <v>22</v>
      </c>
      <c r="D19" s="114">
        <v>8384.1530000000002</v>
      </c>
      <c r="E19" s="114">
        <v>14218.434999999999</v>
      </c>
      <c r="F19" s="114">
        <v>17096.670999999998</v>
      </c>
      <c r="G19" s="114">
        <v>17457.560000000001</v>
      </c>
      <c r="H19" s="114">
        <v>18876.858</v>
      </c>
      <c r="I19" s="114">
        <v>31301.775999999998</v>
      </c>
      <c r="J19" s="373">
        <f t="shared" si="0"/>
        <v>36419.936999999998</v>
      </c>
      <c r="K19" s="114">
        <v>16523.333000000002</v>
      </c>
      <c r="L19" s="114">
        <v>16865.919999999998</v>
      </c>
      <c r="M19" s="114">
        <v>16482.86</v>
      </c>
      <c r="N19" s="114">
        <v>17457.560000000005</v>
      </c>
      <c r="O19" s="114">
        <v>16314.287</v>
      </c>
      <c r="P19" s="114">
        <v>16785.664000000001</v>
      </c>
      <c r="Q19" s="114">
        <v>17374.743999999999</v>
      </c>
      <c r="R19" s="114">
        <v>18876.858</v>
      </c>
      <c r="S19" s="372">
        <v>21077.57</v>
      </c>
      <c r="T19" s="372">
        <v>26953.082000000002</v>
      </c>
      <c r="U19" s="372">
        <v>28967.249</v>
      </c>
      <c r="V19" s="372">
        <v>31301.775999999998</v>
      </c>
      <c r="W19" s="372">
        <v>33300.255000000005</v>
      </c>
      <c r="X19" s="372">
        <v>34205.415999999997</v>
      </c>
      <c r="Y19" s="372">
        <v>35714.595000000001</v>
      </c>
      <c r="Z19" s="373">
        <v>36419.936999999998</v>
      </c>
      <c r="AB19" s="173"/>
      <c r="AC19" s="173"/>
      <c r="AD19" s="173"/>
      <c r="AE19" s="173"/>
      <c r="AF19" s="173"/>
      <c r="AG19" s="173"/>
      <c r="AI19" s="173"/>
      <c r="AJ19" s="173"/>
      <c r="AK19" s="173"/>
      <c r="AL19" s="173"/>
      <c r="AM19" s="173"/>
      <c r="AN19" s="173"/>
      <c r="AO19" s="173"/>
      <c r="AP19" s="173"/>
      <c r="AQ19" s="173"/>
      <c r="AR19" s="173"/>
      <c r="AS19" s="173"/>
      <c r="AT19" s="173"/>
      <c r="AU19" s="173"/>
      <c r="AV19" s="173"/>
      <c r="AW19" s="173"/>
      <c r="AX19" s="173"/>
    </row>
    <row r="20" spans="1:50" x14ac:dyDescent="0.35">
      <c r="A20" s="135"/>
      <c r="B20" s="179" t="s">
        <v>29</v>
      </c>
      <c r="C20" s="180" t="s">
        <v>22</v>
      </c>
      <c r="D20" s="181">
        <f t="shared" ref="D20:E20" si="2">SUM(D16+D19)</f>
        <v>13994.898000000001</v>
      </c>
      <c r="E20" s="181">
        <f t="shared" si="2"/>
        <v>21744.517</v>
      </c>
      <c r="F20" s="181">
        <v>24852.851999999999</v>
      </c>
      <c r="G20" s="181">
        <v>28148.508000000002</v>
      </c>
      <c r="H20" s="181">
        <v>38511.991000000002</v>
      </c>
      <c r="I20" s="181">
        <v>55610.989000000001</v>
      </c>
      <c r="J20" s="382">
        <f t="shared" si="0"/>
        <v>64154.17</v>
      </c>
      <c r="K20" s="181">
        <v>25181.067000000003</v>
      </c>
      <c r="L20" s="181">
        <v>25703.771000000001</v>
      </c>
      <c r="M20" s="181">
        <v>26234.22</v>
      </c>
      <c r="N20" s="181">
        <v>28148.508000000005</v>
      </c>
      <c r="O20" s="181">
        <v>34084.618999999999</v>
      </c>
      <c r="P20" s="181">
        <v>35683.679000000004</v>
      </c>
      <c r="Q20" s="181">
        <v>36657.61</v>
      </c>
      <c r="R20" s="181">
        <v>38511.991000000002</v>
      </c>
      <c r="S20" s="115">
        <v>43316.038</v>
      </c>
      <c r="T20" s="115">
        <v>49515.048000000003</v>
      </c>
      <c r="U20" s="115">
        <v>52202.358</v>
      </c>
      <c r="V20" s="115">
        <v>55610.989000000001</v>
      </c>
      <c r="W20" s="115">
        <v>58253.501000000004</v>
      </c>
      <c r="X20" s="115">
        <v>61406.512999999999</v>
      </c>
      <c r="Y20" s="115">
        <v>63725.466</v>
      </c>
      <c r="Z20" s="382">
        <v>64154.17</v>
      </c>
      <c r="AB20" s="173"/>
      <c r="AC20" s="173"/>
      <c r="AD20" s="173"/>
      <c r="AE20" s="173"/>
      <c r="AF20" s="173"/>
      <c r="AG20" s="173"/>
      <c r="AI20" s="173"/>
      <c r="AJ20" s="173"/>
      <c r="AK20" s="173"/>
      <c r="AL20" s="173"/>
      <c r="AM20" s="173"/>
      <c r="AN20" s="173"/>
      <c r="AO20" s="173"/>
      <c r="AP20" s="173"/>
      <c r="AQ20" s="173"/>
      <c r="AR20" s="173"/>
      <c r="AS20" s="173"/>
      <c r="AT20" s="173"/>
      <c r="AU20" s="173"/>
      <c r="AV20" s="173"/>
      <c r="AW20" s="173"/>
      <c r="AX20" s="173"/>
    </row>
    <row r="21" spans="1:50" x14ac:dyDescent="0.35">
      <c r="A21" s="83"/>
      <c r="B21" s="108"/>
      <c r="C21" s="108"/>
      <c r="D21" s="108"/>
      <c r="E21" s="108"/>
      <c r="F21" s="289"/>
      <c r="G21" s="289"/>
      <c r="H21" s="289"/>
      <c r="I21" s="289"/>
      <c r="J21" s="323"/>
      <c r="K21" s="324"/>
      <c r="L21" s="323"/>
      <c r="M21" s="323"/>
      <c r="N21" s="323"/>
      <c r="O21" s="323"/>
      <c r="P21" s="323"/>
      <c r="Q21" s="323"/>
      <c r="R21" s="323"/>
      <c r="S21" s="323"/>
      <c r="T21" s="323"/>
      <c r="U21" s="323"/>
      <c r="V21" s="323"/>
      <c r="W21" s="323"/>
      <c r="X21" s="323"/>
      <c r="Y21" s="323"/>
      <c r="Z21" s="323"/>
    </row>
    <row r="22" spans="1:50" ht="15.5" x14ac:dyDescent="0.35">
      <c r="A22" s="83"/>
      <c r="B22" s="85" t="s">
        <v>37</v>
      </c>
      <c r="C22" s="18"/>
      <c r="D22" s="86" t="s">
        <v>2</v>
      </c>
      <c r="E22" s="86" t="s">
        <v>3</v>
      </c>
      <c r="F22" s="239" t="s">
        <v>4</v>
      </c>
      <c r="G22" s="239" t="s">
        <v>5</v>
      </c>
      <c r="H22" s="239" t="s">
        <v>6</v>
      </c>
      <c r="I22" s="239" t="s">
        <v>7</v>
      </c>
      <c r="J22" s="247" t="s">
        <v>173</v>
      </c>
      <c r="K22" s="239" t="s">
        <v>8</v>
      </c>
      <c r="L22" s="239" t="s">
        <v>9</v>
      </c>
      <c r="M22" s="239" t="s">
        <v>10</v>
      </c>
      <c r="N22" s="239" t="s">
        <v>11</v>
      </c>
      <c r="O22" s="239" t="s">
        <v>12</v>
      </c>
      <c r="P22" s="239" t="s">
        <v>13</v>
      </c>
      <c r="Q22" s="239" t="s">
        <v>14</v>
      </c>
      <c r="R22" s="239" t="s">
        <v>15</v>
      </c>
      <c r="S22" s="243" t="s">
        <v>16</v>
      </c>
      <c r="T22" s="243" t="s">
        <v>17</v>
      </c>
      <c r="U22" s="243" t="s">
        <v>18</v>
      </c>
      <c r="V22" s="243" t="s">
        <v>19</v>
      </c>
      <c r="W22" s="244" t="s">
        <v>20</v>
      </c>
      <c r="X22" s="244" t="s">
        <v>159</v>
      </c>
      <c r="Y22" s="244" t="s">
        <v>167</v>
      </c>
      <c r="Z22" s="247" t="s">
        <v>174</v>
      </c>
    </row>
    <row r="23" spans="1:50" x14ac:dyDescent="0.35">
      <c r="A23" s="135"/>
      <c r="B23" s="136" t="s">
        <v>38</v>
      </c>
      <c r="C23" s="113" t="s">
        <v>22</v>
      </c>
      <c r="D23" s="107">
        <v>244.4</v>
      </c>
      <c r="E23" s="107">
        <v>1768.9480000000001</v>
      </c>
      <c r="F23" s="374">
        <v>420.78399999999999</v>
      </c>
      <c r="G23" s="368">
        <v>786.56899999999996</v>
      </c>
      <c r="H23" s="368">
        <v>1626.2</v>
      </c>
      <c r="I23" s="368">
        <v>1465.116</v>
      </c>
      <c r="J23" s="366">
        <v>3937.7539999999999</v>
      </c>
      <c r="K23" s="374">
        <v>283.69400000000002</v>
      </c>
      <c r="L23" s="374">
        <v>54.20999999999998</v>
      </c>
      <c r="M23" s="374">
        <v>257.14</v>
      </c>
      <c r="N23" s="374">
        <v>191.52499999999998</v>
      </c>
      <c r="O23" s="374">
        <v>49.869000000000014</v>
      </c>
      <c r="P23" s="374">
        <v>473.44899999999996</v>
      </c>
      <c r="Q23" s="368">
        <v>730.41000000000008</v>
      </c>
      <c r="R23" s="368">
        <v>372.47199999999998</v>
      </c>
      <c r="S23" s="368">
        <v>334.65499999999997</v>
      </c>
      <c r="T23" s="368">
        <v>508.1149999999999</v>
      </c>
      <c r="U23" s="368">
        <v>-579.4409999999998</v>
      </c>
      <c r="V23" s="368">
        <v>1201.787</v>
      </c>
      <c r="W23" s="386">
        <v>781.43499999999995</v>
      </c>
      <c r="X23" s="386">
        <v>591.05600000000004</v>
      </c>
      <c r="Y23" s="368">
        <v>1198.692</v>
      </c>
      <c r="Z23" s="366">
        <f>+J23-W23-X23-Y23</f>
        <v>1366.5709999999999</v>
      </c>
      <c r="AB23" s="173"/>
      <c r="AC23" s="173"/>
      <c r="AD23" s="173"/>
      <c r="AE23" s="173"/>
      <c r="AF23" s="173"/>
      <c r="AG23" s="173"/>
      <c r="AI23" s="173"/>
      <c r="AJ23" s="173"/>
      <c r="AK23" s="173"/>
      <c r="AL23" s="173"/>
      <c r="AM23" s="173"/>
      <c r="AN23" s="173"/>
      <c r="AO23" s="173"/>
      <c r="AP23" s="173"/>
      <c r="AQ23" s="173"/>
      <c r="AR23" s="173"/>
      <c r="AS23" s="173"/>
      <c r="AT23" s="173"/>
      <c r="AU23" s="173"/>
      <c r="AV23" s="173"/>
      <c r="AW23" s="173"/>
      <c r="AX23" s="173"/>
    </row>
    <row r="24" spans="1:50" x14ac:dyDescent="0.35">
      <c r="A24" s="135"/>
      <c r="B24" s="123" t="s">
        <v>39</v>
      </c>
      <c r="C24" s="161" t="s">
        <v>22</v>
      </c>
      <c r="D24" s="102">
        <v>-577.72199999999998</v>
      </c>
      <c r="E24" s="102">
        <v>-1749.8779999999999</v>
      </c>
      <c r="F24" s="387">
        <v>-3570.636</v>
      </c>
      <c r="G24" s="369">
        <v>-2389.9789999999998</v>
      </c>
      <c r="H24" s="369">
        <v>-6024.5919999999996</v>
      </c>
      <c r="I24" s="369">
        <v>-6881.8249999999998</v>
      </c>
      <c r="J24" s="370">
        <v>-5735.6559999999999</v>
      </c>
      <c r="K24" s="387">
        <v>-461.09100000000001</v>
      </c>
      <c r="L24" s="387">
        <v>-614.39800000000002</v>
      </c>
      <c r="M24" s="387">
        <v>-215.46399999999994</v>
      </c>
      <c r="N24" s="387">
        <v>-1099.0259999999998</v>
      </c>
      <c r="O24" s="387">
        <v>-2865.6220000000003</v>
      </c>
      <c r="P24" s="387">
        <v>-806.09099999999989</v>
      </c>
      <c r="Q24" s="369">
        <v>-1015.5250000000001</v>
      </c>
      <c r="R24" s="369">
        <v>-1337.3539999999994</v>
      </c>
      <c r="S24" s="369">
        <v>-878.35799999999995</v>
      </c>
      <c r="T24" s="369">
        <v>-3616.165</v>
      </c>
      <c r="U24" s="369">
        <v>-821.89200000000005</v>
      </c>
      <c r="V24" s="369">
        <v>-1565.41</v>
      </c>
      <c r="W24" s="388">
        <v>-2789.9630000000002</v>
      </c>
      <c r="X24" s="388">
        <v>-1310.2869999999998</v>
      </c>
      <c r="Y24" s="369">
        <v>-891.66100000000006</v>
      </c>
      <c r="Z24" s="373">
        <f>+J24-W24-X24-Y24</f>
        <v>-743.74499999999989</v>
      </c>
      <c r="AB24" s="173"/>
      <c r="AC24" s="173"/>
      <c r="AD24" s="173"/>
      <c r="AE24" s="173"/>
      <c r="AF24" s="173"/>
      <c r="AG24" s="173"/>
      <c r="AI24" s="173"/>
      <c r="AJ24" s="173"/>
      <c r="AK24" s="173"/>
      <c r="AL24" s="173"/>
      <c r="AM24" s="173"/>
      <c r="AN24" s="173"/>
      <c r="AO24" s="173"/>
      <c r="AP24" s="173"/>
      <c r="AQ24" s="173"/>
      <c r="AR24" s="173"/>
      <c r="AS24" s="173"/>
      <c r="AT24" s="173"/>
      <c r="AU24" s="173"/>
      <c r="AV24" s="173"/>
      <c r="AW24" s="173"/>
      <c r="AX24" s="173"/>
    </row>
    <row r="25" spans="1:50" x14ac:dyDescent="0.35">
      <c r="A25" s="135"/>
      <c r="B25" s="123" t="s">
        <v>40</v>
      </c>
      <c r="C25" s="161" t="s">
        <v>22</v>
      </c>
      <c r="D25" s="102">
        <v>222.078</v>
      </c>
      <c r="E25" s="102">
        <v>431.60300000000001</v>
      </c>
      <c r="F25" s="387">
        <v>2354.953</v>
      </c>
      <c r="G25" s="369">
        <v>2377.1669999999999</v>
      </c>
      <c r="H25" s="369">
        <v>4108.3240000000005</v>
      </c>
      <c r="I25" s="369">
        <v>7948.7330000000002</v>
      </c>
      <c r="J25" s="370">
        <v>1284.1400000000001</v>
      </c>
      <c r="K25" s="387">
        <v>84.024000000000044</v>
      </c>
      <c r="L25" s="387">
        <v>494.86400000000009</v>
      </c>
      <c r="M25" s="387">
        <v>476.30999999999977</v>
      </c>
      <c r="N25" s="387">
        <v>1321.9690000000001</v>
      </c>
      <c r="O25" s="387">
        <v>2775.0810000000001</v>
      </c>
      <c r="P25" s="387">
        <v>-169.95300000000043</v>
      </c>
      <c r="Q25" s="369">
        <v>493.72300000000041</v>
      </c>
      <c r="R25" s="369">
        <v>1009.4730000000004</v>
      </c>
      <c r="S25" s="369">
        <v>623.41399999999999</v>
      </c>
      <c r="T25" s="369">
        <v>3746.4559999999992</v>
      </c>
      <c r="U25" s="369">
        <v>1768.8260000000007</v>
      </c>
      <c r="V25" s="369">
        <v>1810.037</v>
      </c>
      <c r="W25" s="388">
        <v>338.839</v>
      </c>
      <c r="X25" s="388">
        <v>862.57300000000009</v>
      </c>
      <c r="Y25" s="369">
        <v>411.47499999999985</v>
      </c>
      <c r="Z25" s="370">
        <f>+J25-W25-X25-Y25</f>
        <v>-328.74699999999979</v>
      </c>
      <c r="AB25" s="173"/>
      <c r="AC25" s="173"/>
      <c r="AD25" s="173"/>
      <c r="AE25" s="173"/>
      <c r="AF25" s="173"/>
      <c r="AG25" s="173"/>
      <c r="AI25" s="173"/>
      <c r="AJ25" s="173"/>
      <c r="AK25" s="173"/>
      <c r="AL25" s="173"/>
      <c r="AM25" s="173"/>
      <c r="AN25" s="173"/>
      <c r="AO25" s="173"/>
      <c r="AP25" s="173"/>
      <c r="AQ25" s="173"/>
      <c r="AR25" s="173"/>
      <c r="AS25" s="173"/>
      <c r="AT25" s="173"/>
      <c r="AU25" s="173"/>
      <c r="AV25" s="173"/>
      <c r="AW25" s="173"/>
      <c r="AX25" s="173"/>
    </row>
    <row r="26" spans="1:50" x14ac:dyDescent="0.35">
      <c r="A26" s="135"/>
      <c r="B26" s="123" t="s">
        <v>41</v>
      </c>
      <c r="C26" s="161" t="s">
        <v>22</v>
      </c>
      <c r="D26" s="102">
        <v>-111.244</v>
      </c>
      <c r="E26" s="102">
        <v>450.673</v>
      </c>
      <c r="F26" s="387">
        <v>-794.899</v>
      </c>
      <c r="G26" s="369">
        <v>773.75699999999995</v>
      </c>
      <c r="H26" s="369">
        <v>-290.06799999999907</v>
      </c>
      <c r="I26" s="369">
        <v>2532.0239999999999</v>
      </c>
      <c r="J26" s="370">
        <v>-513.76199999999994</v>
      </c>
      <c r="K26" s="387">
        <v>-93.372999999999948</v>
      </c>
      <c r="L26" s="387">
        <v>-65.324000000000012</v>
      </c>
      <c r="M26" s="387">
        <v>517.98599999999988</v>
      </c>
      <c r="N26" s="387">
        <v>414.46800000000019</v>
      </c>
      <c r="O26" s="387">
        <v>-40.672000000000033</v>
      </c>
      <c r="P26" s="387">
        <v>-502.59500000000037</v>
      </c>
      <c r="Q26" s="369">
        <v>208.6080000000004</v>
      </c>
      <c r="R26" s="369">
        <v>44.591000000000918</v>
      </c>
      <c r="S26" s="369">
        <v>79.711000000000013</v>
      </c>
      <c r="T26" s="369">
        <v>638.40599999999904</v>
      </c>
      <c r="U26" s="369">
        <v>367.49300000000085</v>
      </c>
      <c r="V26" s="369">
        <v>1446.414</v>
      </c>
      <c r="W26" s="388">
        <v>-1669.6890000000003</v>
      </c>
      <c r="X26" s="388">
        <v>143.34200000000033</v>
      </c>
      <c r="Y26" s="369">
        <v>718.50599999999997</v>
      </c>
      <c r="Z26" s="370">
        <f>+J26-W26-X26-Y26</f>
        <v>294.07900000000006</v>
      </c>
      <c r="AB26" s="173"/>
      <c r="AC26" s="173"/>
      <c r="AD26" s="173"/>
      <c r="AE26" s="173"/>
      <c r="AF26" s="173"/>
      <c r="AG26" s="173"/>
      <c r="AI26" s="173"/>
      <c r="AJ26" s="173"/>
      <c r="AK26" s="173"/>
      <c r="AL26" s="173"/>
      <c r="AM26" s="173"/>
      <c r="AN26" s="173"/>
      <c r="AO26" s="173"/>
      <c r="AP26" s="173"/>
      <c r="AQ26" s="173"/>
      <c r="AR26" s="173"/>
      <c r="AS26" s="173"/>
      <c r="AT26" s="173"/>
      <c r="AU26" s="173"/>
      <c r="AV26" s="173"/>
      <c r="AW26" s="173"/>
      <c r="AX26" s="173"/>
    </row>
    <row r="27" spans="1:50" x14ac:dyDescent="0.35">
      <c r="A27" s="135"/>
      <c r="B27" s="123" t="s">
        <v>153</v>
      </c>
      <c r="C27" s="161" t="s">
        <v>22</v>
      </c>
      <c r="D27" s="102">
        <v>85.510999999999996</v>
      </c>
      <c r="E27" s="102">
        <v>1056.9449999999999</v>
      </c>
      <c r="F27" s="387">
        <v>262.04599999999999</v>
      </c>
      <c r="G27" s="369">
        <v>1035.8040000000001</v>
      </c>
      <c r="H27" s="369">
        <v>745.73500000000104</v>
      </c>
      <c r="I27" s="369">
        <v>3267.4050000000002</v>
      </c>
      <c r="J27" s="370">
        <v>2748.8389999999999</v>
      </c>
      <c r="K27" s="387">
        <v>168.67300000000006</v>
      </c>
      <c r="L27" s="387">
        <v>103.3490000000001</v>
      </c>
      <c r="M27" s="387">
        <v>621.33499999999958</v>
      </c>
      <c r="N27" s="387">
        <v>1035.8040000000001</v>
      </c>
      <c r="O27" s="387">
        <v>995.13099999999997</v>
      </c>
      <c r="P27" s="387">
        <v>492.5359999999996</v>
      </c>
      <c r="Q27" s="369">
        <v>701.14400000000001</v>
      </c>
      <c r="R27" s="369">
        <v>745.73500000000104</v>
      </c>
      <c r="S27" s="369">
        <v>825.44600000000003</v>
      </c>
      <c r="T27" s="369">
        <v>1463.8519999999987</v>
      </c>
      <c r="U27" s="369">
        <v>1808.8030000000001</v>
      </c>
      <c r="V27" s="369">
        <v>3267.4050000000002</v>
      </c>
      <c r="W27" s="388">
        <v>1587.875</v>
      </c>
      <c r="X27" s="388">
        <v>1728.124</v>
      </c>
      <c r="Y27" s="369">
        <v>2452.7150000000001</v>
      </c>
      <c r="Z27" s="370">
        <v>2748.8389999999999</v>
      </c>
      <c r="AB27" s="173"/>
      <c r="AC27" s="173"/>
      <c r="AD27" s="173"/>
      <c r="AE27" s="173"/>
      <c r="AF27" s="173"/>
      <c r="AG27" s="173"/>
      <c r="AI27" s="173"/>
      <c r="AJ27" s="173"/>
      <c r="AK27" s="173"/>
      <c r="AL27" s="173"/>
      <c r="AM27" s="173"/>
      <c r="AN27" s="173"/>
      <c r="AO27" s="173"/>
      <c r="AP27" s="173"/>
      <c r="AQ27" s="173"/>
      <c r="AR27" s="173"/>
      <c r="AS27" s="173"/>
      <c r="AT27" s="173"/>
      <c r="AU27" s="173"/>
      <c r="AV27" s="173"/>
      <c r="AW27" s="173"/>
      <c r="AX27" s="173"/>
    </row>
    <row r="28" spans="1:50" x14ac:dyDescent="0.35">
      <c r="A28" s="83"/>
      <c r="B28" s="108"/>
      <c r="C28" s="108"/>
      <c r="D28" s="108"/>
      <c r="E28" s="108"/>
      <c r="F28" s="289"/>
      <c r="G28" s="289"/>
      <c r="H28" s="325"/>
      <c r="I28" s="326"/>
      <c r="J28" s="326"/>
      <c r="K28" s="327"/>
      <c r="L28" s="323"/>
      <c r="M28" s="323"/>
      <c r="N28" s="323"/>
      <c r="O28" s="323"/>
      <c r="P28" s="323"/>
      <c r="Q28" s="323"/>
      <c r="R28" s="323"/>
      <c r="S28" s="323"/>
      <c r="T28" s="323"/>
      <c r="U28" s="323"/>
      <c r="V28" s="323"/>
      <c r="W28" s="323"/>
      <c r="X28" s="323"/>
      <c r="Y28" s="323"/>
      <c r="Z28" s="323"/>
    </row>
    <row r="29" spans="1:50" ht="15.5" x14ac:dyDescent="0.35">
      <c r="A29" s="83"/>
      <c r="B29" s="117" t="s">
        <v>42</v>
      </c>
      <c r="C29" s="21"/>
      <c r="D29" s="87" t="s">
        <v>2</v>
      </c>
      <c r="E29" s="87" t="s">
        <v>3</v>
      </c>
      <c r="F29" s="243" t="s">
        <v>4</v>
      </c>
      <c r="G29" s="243" t="s">
        <v>5</v>
      </c>
      <c r="H29" s="239" t="s">
        <v>6</v>
      </c>
      <c r="I29" s="237" t="s">
        <v>7</v>
      </c>
      <c r="J29" s="247" t="s">
        <v>173</v>
      </c>
      <c r="K29" s="248" t="s">
        <v>8</v>
      </c>
      <c r="L29" s="248" t="s">
        <v>9</v>
      </c>
      <c r="M29" s="248" t="s">
        <v>10</v>
      </c>
      <c r="N29" s="248" t="s">
        <v>11</v>
      </c>
      <c r="O29" s="248" t="s">
        <v>12</v>
      </c>
      <c r="P29" s="248" t="s">
        <v>13</v>
      </c>
      <c r="Q29" s="248" t="s">
        <v>14</v>
      </c>
      <c r="R29" s="239" t="s">
        <v>15</v>
      </c>
      <c r="S29" s="243" t="s">
        <v>16</v>
      </c>
      <c r="T29" s="243" t="s">
        <v>17</v>
      </c>
      <c r="U29" s="243" t="s">
        <v>18</v>
      </c>
      <c r="V29" s="243" t="s">
        <v>19</v>
      </c>
      <c r="W29" s="244" t="s">
        <v>20</v>
      </c>
      <c r="X29" s="244" t="s">
        <v>159</v>
      </c>
      <c r="Y29" s="244" t="s">
        <v>167</v>
      </c>
      <c r="Z29" s="247" t="s">
        <v>174</v>
      </c>
      <c r="AE29" s="173"/>
    </row>
    <row r="30" spans="1:50" x14ac:dyDescent="0.35">
      <c r="A30" s="135"/>
      <c r="B30" s="118" t="s">
        <v>43</v>
      </c>
      <c r="C30" s="184" t="s">
        <v>44</v>
      </c>
      <c r="D30" s="185">
        <f t="shared" ref="D30:E30" si="3">+D6/D5</f>
        <v>0.62202039391831365</v>
      </c>
      <c r="E30" s="120">
        <f t="shared" si="3"/>
        <v>0.57782518302689734</v>
      </c>
      <c r="F30" s="120">
        <v>0.52016693259172231</v>
      </c>
      <c r="G30" s="120">
        <v>0.48571731118513284</v>
      </c>
      <c r="H30" s="120">
        <v>0.47881148146288832</v>
      </c>
      <c r="I30" s="120">
        <v>0.26584741401529127</v>
      </c>
      <c r="J30" s="122">
        <v>0.28588465173396449</v>
      </c>
      <c r="K30" s="120">
        <v>0.49093242754678296</v>
      </c>
      <c r="L30" s="120">
        <v>0.4514202569580601</v>
      </c>
      <c r="M30" s="120">
        <v>0.46154110745600313</v>
      </c>
      <c r="N30" s="120">
        <v>0.53046587612692142</v>
      </c>
      <c r="O30" s="120">
        <v>0.46430232058546922</v>
      </c>
      <c r="P30" s="120">
        <v>0.54032601026453908</v>
      </c>
      <c r="Q30" s="120">
        <v>0.4440399774371524</v>
      </c>
      <c r="R30" s="120">
        <v>0.47295999283906021</v>
      </c>
      <c r="S30" s="120">
        <v>0.39330222912285362</v>
      </c>
      <c r="T30" s="120">
        <v>0.35777643578448842</v>
      </c>
      <c r="U30" s="120">
        <v>0.26116852929822848</v>
      </c>
      <c r="V30" s="120">
        <v>0.15336699401992823</v>
      </c>
      <c r="W30" s="120">
        <v>0.2891245490498251</v>
      </c>
      <c r="X30" s="120">
        <v>0.29450522800251988</v>
      </c>
      <c r="Y30" s="120">
        <v>0.29938316403696891</v>
      </c>
      <c r="Z30" s="122">
        <v>0.26142942549890552</v>
      </c>
      <c r="AB30" s="173"/>
      <c r="AC30" s="173"/>
      <c r="AD30" s="173"/>
      <c r="AE30" s="173"/>
      <c r="AF30" s="173"/>
      <c r="AG30" s="173"/>
      <c r="AI30" s="173"/>
      <c r="AJ30" s="173"/>
      <c r="AK30" s="173"/>
      <c r="AL30" s="173"/>
      <c r="AM30" s="173"/>
      <c r="AN30" s="173"/>
      <c r="AO30" s="173"/>
      <c r="AP30" s="173"/>
      <c r="AQ30" s="173"/>
      <c r="AR30" s="173"/>
      <c r="AS30" s="173"/>
      <c r="AT30" s="173"/>
      <c r="AU30" s="173"/>
      <c r="AV30" s="173"/>
      <c r="AW30" s="173"/>
      <c r="AX30" s="173"/>
    </row>
    <row r="31" spans="1:50" x14ac:dyDescent="0.35">
      <c r="A31" s="135"/>
      <c r="B31" s="123" t="s">
        <v>45</v>
      </c>
      <c r="C31" s="161" t="s">
        <v>44</v>
      </c>
      <c r="D31" s="186">
        <f t="shared" ref="D31:E31" si="4">+D7/D5</f>
        <v>0.46002081060116501</v>
      </c>
      <c r="E31" s="124">
        <f t="shared" si="4"/>
        <v>0.4069151684512286</v>
      </c>
      <c r="F31" s="124">
        <v>0.45169144983041259</v>
      </c>
      <c r="G31" s="124">
        <v>0.40943989290125515</v>
      </c>
      <c r="H31" s="124">
        <v>0.39562675205298953</v>
      </c>
      <c r="I31" s="124">
        <v>0.22846479822374902</v>
      </c>
      <c r="J31" s="126">
        <v>0.26085687108140071</v>
      </c>
      <c r="K31" s="124">
        <v>0.43170282230459089</v>
      </c>
      <c r="L31" s="124">
        <v>0.40875558386292093</v>
      </c>
      <c r="M31" s="124">
        <v>0.40770470341509391</v>
      </c>
      <c r="N31" s="124">
        <v>0.3933821721815231</v>
      </c>
      <c r="O31" s="124">
        <v>0.50077098241778173</v>
      </c>
      <c r="P31" s="124">
        <v>0.42840194079042754</v>
      </c>
      <c r="Q31" s="124">
        <v>0.40490625982605866</v>
      </c>
      <c r="R31" s="124">
        <v>0.30128277220178229</v>
      </c>
      <c r="S31" s="124">
        <v>0.38465069406567109</v>
      </c>
      <c r="T31" s="124">
        <v>0.33311132190330461</v>
      </c>
      <c r="U31" s="124">
        <v>0.1791955839872317</v>
      </c>
      <c r="V31" s="124">
        <v>0.14695957408744031</v>
      </c>
      <c r="W31" s="124">
        <v>0.26730070812069096</v>
      </c>
      <c r="X31" s="124">
        <v>0.25591214640607413</v>
      </c>
      <c r="Y31" s="124">
        <v>0.26030185626227642</v>
      </c>
      <c r="Z31" s="126">
        <v>0.26046312919464898</v>
      </c>
      <c r="AB31" s="173"/>
    </row>
    <row r="32" spans="1:50" x14ac:dyDescent="0.35">
      <c r="A32" s="135"/>
      <c r="B32" s="127" t="s">
        <v>180</v>
      </c>
      <c r="C32" s="101" t="s">
        <v>44</v>
      </c>
      <c r="D32" s="187">
        <f>D8/D5</f>
        <v>0.44612490833565804</v>
      </c>
      <c r="E32" s="129">
        <f t="shared" ref="E32" si="5">E8/E5</f>
        <v>0.18042611248774218</v>
      </c>
      <c r="F32" s="129">
        <v>0.11595208617548951</v>
      </c>
      <c r="G32" s="129">
        <v>0.2182653594440237</v>
      </c>
      <c r="H32" s="129">
        <v>0.23386710698536659</v>
      </c>
      <c r="I32" s="129">
        <v>0.12079337039850049</v>
      </c>
      <c r="J32" s="126">
        <v>0.11813255008544042</v>
      </c>
      <c r="K32" s="129">
        <v>0.23928325353488616</v>
      </c>
      <c r="L32" s="129">
        <v>0.20482645402868205</v>
      </c>
      <c r="M32" s="129">
        <v>0.1971767418395893</v>
      </c>
      <c r="N32" s="129">
        <v>0.23032597472835437</v>
      </c>
      <c r="O32" s="129">
        <v>0.29237180925465339</v>
      </c>
      <c r="P32" s="129">
        <v>0.24157267171194857</v>
      </c>
      <c r="Q32" s="129">
        <v>0.22847884255593154</v>
      </c>
      <c r="R32" s="129">
        <v>0.19775095995611611</v>
      </c>
      <c r="S32" s="129">
        <v>0.19987308073133236</v>
      </c>
      <c r="T32" s="129">
        <v>0.15073880290530758</v>
      </c>
      <c r="U32" s="129">
        <v>0.10963016129165541</v>
      </c>
      <c r="V32" s="129">
        <v>7.6464495042031011E-2</v>
      </c>
      <c r="W32" s="129">
        <v>0.11873244518835167</v>
      </c>
      <c r="X32" s="129">
        <v>0.11802408817886423</v>
      </c>
      <c r="Y32" s="129">
        <v>0.10931124278447071</v>
      </c>
      <c r="Z32" s="126">
        <v>0.12673065948955156</v>
      </c>
      <c r="AB32" s="173"/>
    </row>
    <row r="33" spans="1:51" x14ac:dyDescent="0.35">
      <c r="A33" s="135"/>
      <c r="B33" s="123" t="s">
        <v>46</v>
      </c>
      <c r="C33" s="161" t="s">
        <v>44</v>
      </c>
      <c r="D33" s="186">
        <v>0.44612490833565804</v>
      </c>
      <c r="E33" s="124">
        <v>0.18042611248774218</v>
      </c>
      <c r="F33" s="124">
        <v>0.11595208617548951</v>
      </c>
      <c r="G33" s="124">
        <v>0.2182653594440237</v>
      </c>
      <c r="H33" s="124">
        <v>0.23362155582669253</v>
      </c>
      <c r="I33" s="124">
        <v>0.116471679226752</v>
      </c>
      <c r="J33" s="126">
        <v>0.10285716831080964</v>
      </c>
      <c r="K33" s="124">
        <v>0.23928325353488616</v>
      </c>
      <c r="L33" s="124">
        <v>0.20482645402868205</v>
      </c>
      <c r="M33" s="124">
        <v>0.1971767418395893</v>
      </c>
      <c r="N33" s="124">
        <v>0.23032597472835437</v>
      </c>
      <c r="O33" s="124">
        <v>0.29237180925465339</v>
      </c>
      <c r="P33" s="124">
        <v>0.24157267171194857</v>
      </c>
      <c r="Q33" s="124">
        <v>0.2279086327446396</v>
      </c>
      <c r="R33" s="124">
        <v>0.19739061779172218</v>
      </c>
      <c r="S33" s="124">
        <v>0.19958632904453344</v>
      </c>
      <c r="T33" s="124">
        <v>0.15050190441145772</v>
      </c>
      <c r="U33" s="124">
        <v>9.5074601669934686E-2</v>
      </c>
      <c r="V33" s="124">
        <v>7.9882159555692389E-2</v>
      </c>
      <c r="W33" s="124">
        <v>0.10291012836600372</v>
      </c>
      <c r="X33" s="124">
        <v>0.10492454446612381</v>
      </c>
      <c r="Y33" s="124">
        <v>9.5646505412130087E-2</v>
      </c>
      <c r="Z33" s="126">
        <v>0.10828133039218991</v>
      </c>
      <c r="AB33" s="173"/>
      <c r="AC33" s="173"/>
      <c r="AD33" s="173"/>
      <c r="AE33" s="173"/>
      <c r="AF33" s="173"/>
      <c r="AG33" s="173"/>
      <c r="AI33" s="173"/>
      <c r="AJ33" s="173"/>
      <c r="AK33" s="173"/>
      <c r="AL33" s="173"/>
      <c r="AM33" s="173"/>
      <c r="AN33" s="173"/>
      <c r="AO33" s="173"/>
      <c r="AP33" s="173"/>
      <c r="AQ33" s="173"/>
      <c r="AR33" s="173"/>
      <c r="AS33" s="173"/>
      <c r="AT33" s="173"/>
      <c r="AU33" s="173"/>
      <c r="AV33" s="173"/>
      <c r="AW33" s="173"/>
      <c r="AX33" s="173"/>
      <c r="AY33" s="173"/>
    </row>
    <row r="34" spans="1:51" x14ac:dyDescent="0.35">
      <c r="A34" s="135"/>
      <c r="B34" s="123" t="s">
        <v>47</v>
      </c>
      <c r="C34" s="161" t="s">
        <v>44</v>
      </c>
      <c r="D34" s="186">
        <v>0.44586889556680048</v>
      </c>
      <c r="E34" s="124">
        <v>0.17956580838595965</v>
      </c>
      <c r="F34" s="124">
        <v>0.11519972709459426</v>
      </c>
      <c r="G34" s="124">
        <v>0.21630866905920024</v>
      </c>
      <c r="H34" s="124">
        <v>0.22706061075666864</v>
      </c>
      <c r="I34" s="124">
        <v>9.1789976991967309E-2</v>
      </c>
      <c r="J34" s="126">
        <v>7.6947765199874049E-2</v>
      </c>
      <c r="K34" s="124">
        <v>0.23743600281757934</v>
      </c>
      <c r="L34" s="124">
        <v>0.2025131587656204</v>
      </c>
      <c r="M34" s="124">
        <v>0.19526823349885555</v>
      </c>
      <c r="N34" s="124">
        <v>0.22853273379847935</v>
      </c>
      <c r="O34" s="124">
        <v>0.29113728260921456</v>
      </c>
      <c r="P34" s="124">
        <v>0.23983614110036119</v>
      </c>
      <c r="Q34" s="124">
        <v>0.21441662284372359</v>
      </c>
      <c r="R34" s="124">
        <v>0.19008795103018844</v>
      </c>
      <c r="S34" s="124">
        <v>0.18214291021590034</v>
      </c>
      <c r="T34" s="124">
        <v>0.13875843829522405</v>
      </c>
      <c r="U34" s="124">
        <v>8.9941789566508751E-2</v>
      </c>
      <c r="V34" s="124">
        <v>2.0821170451951657E-2</v>
      </c>
      <c r="W34" s="124">
        <v>8.0714390978398887E-2</v>
      </c>
      <c r="X34" s="124">
        <v>7.9525956808887924E-2</v>
      </c>
      <c r="Y34" s="124">
        <v>6.4553060174572657E-2</v>
      </c>
      <c r="Z34" s="126">
        <v>8.403181101823412E-2</v>
      </c>
      <c r="AB34" s="173"/>
      <c r="AC34" s="173"/>
      <c r="AD34" s="173"/>
      <c r="AE34" s="173"/>
      <c r="AF34" s="173"/>
      <c r="AG34" s="173"/>
      <c r="AI34" s="173"/>
      <c r="AJ34" s="173"/>
      <c r="AK34" s="173"/>
      <c r="AL34" s="173"/>
      <c r="AM34" s="173"/>
      <c r="AN34" s="173"/>
      <c r="AO34" s="173"/>
      <c r="AP34" s="173"/>
      <c r="AQ34" s="173"/>
      <c r="AR34" s="173"/>
      <c r="AS34" s="173"/>
      <c r="AT34" s="173"/>
      <c r="AU34" s="173"/>
      <c r="AV34" s="173"/>
      <c r="AW34" s="173"/>
      <c r="AX34" s="173"/>
      <c r="AY34" s="173"/>
    </row>
    <row r="35" spans="1:51" x14ac:dyDescent="0.35">
      <c r="A35" s="188"/>
      <c r="B35" s="123" t="s">
        <v>162</v>
      </c>
      <c r="C35" s="161" t="s">
        <v>48</v>
      </c>
      <c r="D35" s="189">
        <v>1.1000000000000001</v>
      </c>
      <c r="E35" s="190">
        <v>0.6</v>
      </c>
      <c r="F35" s="190">
        <v>2.4</v>
      </c>
      <c r="G35" s="190">
        <v>2.2999999999999998</v>
      </c>
      <c r="H35" s="142">
        <v>1.965722353685432</v>
      </c>
      <c r="I35" s="142">
        <v>4.4118651506502866</v>
      </c>
      <c r="J35" s="191">
        <v>3.3285675033093063</v>
      </c>
      <c r="K35" s="190">
        <v>2.1458330151457297</v>
      </c>
      <c r="L35" s="190">
        <v>2.6096766900000126</v>
      </c>
      <c r="M35" s="190">
        <v>2.141272686388942</v>
      </c>
      <c r="N35" s="190">
        <v>2.296314967831167</v>
      </c>
      <c r="O35" s="190">
        <v>0.27295658639821541</v>
      </c>
      <c r="P35" s="190">
        <v>0.86507206247781321</v>
      </c>
      <c r="Q35" s="190">
        <v>1.5553716351145048</v>
      </c>
      <c r="R35" s="190">
        <v>1.965722353685432</v>
      </c>
      <c r="S35" s="190">
        <v>2.1212344732161639</v>
      </c>
      <c r="T35" s="190">
        <v>3.4573814840726116</v>
      </c>
      <c r="U35" s="190">
        <v>3.9677178553288659</v>
      </c>
      <c r="V35" s="190">
        <v>4.4118651506502866</v>
      </c>
      <c r="W35" s="142">
        <v>3.4469543823660436</v>
      </c>
      <c r="X35" s="142">
        <v>3.6204849721497498</v>
      </c>
      <c r="Y35" s="192">
        <v>3.4852334324314143</v>
      </c>
      <c r="Z35" s="191">
        <v>3.3285675033093063</v>
      </c>
      <c r="AB35" s="173"/>
      <c r="AC35" s="173"/>
      <c r="AD35" s="173"/>
      <c r="AE35" s="173"/>
      <c r="AF35" s="173"/>
      <c r="AG35" s="173"/>
      <c r="AI35" s="173"/>
      <c r="AJ35" s="173"/>
      <c r="AK35" s="173"/>
      <c r="AL35" s="173"/>
      <c r="AM35" s="173"/>
      <c r="AN35" s="173"/>
      <c r="AO35" s="173"/>
      <c r="AP35" s="173"/>
      <c r="AQ35" s="173"/>
      <c r="AR35" s="173"/>
      <c r="AS35" s="173"/>
      <c r="AT35" s="173"/>
      <c r="AU35" s="173"/>
      <c r="AV35" s="173"/>
      <c r="AW35" s="173"/>
      <c r="AX35" s="173"/>
      <c r="AY35" s="173"/>
    </row>
    <row r="36" spans="1:51" x14ac:dyDescent="0.35">
      <c r="A36" s="135"/>
      <c r="B36" s="123" t="s">
        <v>49</v>
      </c>
      <c r="C36" s="161" t="s">
        <v>44</v>
      </c>
      <c r="D36" s="193">
        <v>0.31267711226566813</v>
      </c>
      <c r="E36" s="194">
        <v>1.5707381265489184</v>
      </c>
      <c r="F36" s="195">
        <v>0.2720800235363342</v>
      </c>
      <c r="G36" s="195">
        <v>0.49136853967960459</v>
      </c>
      <c r="H36" s="129">
        <v>0.74764688006156987</v>
      </c>
      <c r="I36" s="354">
        <v>0.54911655453457531</v>
      </c>
      <c r="J36" s="355">
        <v>0.87326082612796407</v>
      </c>
      <c r="K36" s="195">
        <v>0.72214331169657631</v>
      </c>
      <c r="L36" s="195">
        <v>0.14389959678382669</v>
      </c>
      <c r="M36" s="195">
        <v>0.65739990336114018</v>
      </c>
      <c r="N36" s="195">
        <v>0.43522968719819116</v>
      </c>
      <c r="O36" s="195">
        <v>9.508093576617288E-2</v>
      </c>
      <c r="P36" s="195">
        <v>0.89013414553897918</v>
      </c>
      <c r="Q36" s="195">
        <v>1.2303838664249955</v>
      </c>
      <c r="R36" s="195">
        <v>0.70937319072431981</v>
      </c>
      <c r="S36" s="195">
        <v>0.47884951915440993</v>
      </c>
      <c r="T36" s="195">
        <v>0.74048301209278999</v>
      </c>
      <c r="U36" s="195">
        <v>-0.76344498288496943</v>
      </c>
      <c r="V36" s="195">
        <v>2.2931190419856367</v>
      </c>
      <c r="W36" s="354">
        <v>0.75187647994396289</v>
      </c>
      <c r="X36" s="354">
        <v>0.55238672004964473</v>
      </c>
      <c r="Y36" s="356">
        <v>0.9887685307694084</v>
      </c>
      <c r="Z36" s="355">
        <v>1.1506726011848831</v>
      </c>
      <c r="AB36" s="173"/>
      <c r="AC36" s="173"/>
      <c r="AD36" s="173"/>
      <c r="AE36" s="173"/>
      <c r="AF36" s="173"/>
      <c r="AG36" s="173"/>
      <c r="AI36" s="173"/>
      <c r="AJ36" s="173"/>
      <c r="AK36" s="173"/>
      <c r="AL36" s="173"/>
      <c r="AM36" s="173"/>
      <c r="AN36" s="173"/>
      <c r="AO36" s="173"/>
      <c r="AP36" s="173"/>
      <c r="AQ36" s="173"/>
      <c r="AR36" s="173"/>
      <c r="AS36" s="173"/>
      <c r="AT36" s="173"/>
      <c r="AU36" s="173"/>
      <c r="AV36" s="173"/>
      <c r="AW36" s="173"/>
      <c r="AX36" s="173"/>
      <c r="AY36" s="173"/>
    </row>
    <row r="37" spans="1:51" x14ac:dyDescent="0.35">
      <c r="A37" s="188"/>
      <c r="B37" s="123" t="s">
        <v>50</v>
      </c>
      <c r="C37" s="161" t="s">
        <v>44</v>
      </c>
      <c r="D37" s="193">
        <v>0.17086073239828223</v>
      </c>
      <c r="E37" s="194">
        <v>0.23147581968944797</v>
      </c>
      <c r="F37" s="195">
        <v>0.52216419395060532</v>
      </c>
      <c r="G37" s="195">
        <v>0.4421640625321534</v>
      </c>
      <c r="H37" s="129">
        <v>0.25802967568388763</v>
      </c>
      <c r="I37" s="129">
        <v>0.6221509302030932</v>
      </c>
      <c r="J37" s="126">
        <v>0.64074397734999444</v>
      </c>
      <c r="K37" s="129">
        <v>0.41003800763571618</v>
      </c>
      <c r="L37" s="129">
        <v>0.46742415096158552</v>
      </c>
      <c r="M37" s="129">
        <v>0.40467155350638268</v>
      </c>
      <c r="N37" s="129">
        <v>0.4421640625321534</v>
      </c>
      <c r="O37" s="129">
        <v>0.20164249041604851</v>
      </c>
      <c r="P37" s="129">
        <v>0.18972828627768579</v>
      </c>
      <c r="Q37" s="129">
        <v>0.21462867604846705</v>
      </c>
      <c r="R37" s="129">
        <v>0.25802967568388763</v>
      </c>
      <c r="S37" s="129">
        <v>0.30647025685402429</v>
      </c>
      <c r="T37" s="129">
        <v>0.49092164623072498</v>
      </c>
      <c r="U37" s="129">
        <v>0.571039972310868</v>
      </c>
      <c r="V37" s="129">
        <v>0.62135014407911926</v>
      </c>
      <c r="W37" s="129">
        <v>0.64053462222910795</v>
      </c>
      <c r="X37" s="129">
        <v>0.63</v>
      </c>
      <c r="Y37" s="129">
        <v>0.6409612896364415</v>
      </c>
      <c r="Z37" s="126">
        <v>0.64074397734999444</v>
      </c>
      <c r="AB37" s="173"/>
      <c r="AC37" s="173"/>
      <c r="AD37" s="173"/>
      <c r="AE37" s="173"/>
      <c r="AF37" s="173"/>
      <c r="AG37" s="173"/>
      <c r="AI37" s="173"/>
      <c r="AJ37" s="173"/>
      <c r="AK37" s="173"/>
      <c r="AL37" s="173"/>
      <c r="AM37" s="173"/>
      <c r="AN37" s="173"/>
      <c r="AO37" s="173"/>
      <c r="AP37" s="173"/>
      <c r="AQ37" s="173"/>
      <c r="AR37" s="173"/>
      <c r="AS37" s="173"/>
      <c r="AT37" s="173"/>
      <c r="AU37" s="173"/>
      <c r="AV37" s="173"/>
      <c r="AW37" s="173"/>
      <c r="AX37" s="173"/>
      <c r="AY37" s="173"/>
    </row>
    <row r="38" spans="1:51" x14ac:dyDescent="0.35">
      <c r="A38" s="188"/>
      <c r="B38" s="127" t="s">
        <v>160</v>
      </c>
      <c r="C38" s="101" t="s">
        <v>44</v>
      </c>
      <c r="D38" s="129">
        <v>9.9989554144365778E-2</v>
      </c>
      <c r="E38" s="129">
        <v>9.3045952364008214E-2</v>
      </c>
      <c r="F38" s="129">
        <v>9.5847264933317522E-2</v>
      </c>
      <c r="G38" s="129">
        <v>7.7683134017640973E-2</v>
      </c>
      <c r="H38" s="129">
        <v>7.7245654206697545E-2</v>
      </c>
      <c r="I38" s="129">
        <v>5.7177565064809095E-2</v>
      </c>
      <c r="J38" s="126">
        <v>6.8110345063720448E-2</v>
      </c>
      <c r="K38" s="129">
        <v>8.334500452710919E-2</v>
      </c>
      <c r="L38" s="129">
        <v>7.711689261574825E-2</v>
      </c>
      <c r="M38" s="129">
        <v>7.5550922173467053E-2</v>
      </c>
      <c r="N38" s="129">
        <v>7.7683110557986892E-2</v>
      </c>
      <c r="O38" s="129">
        <v>7.3322214907254393E-2</v>
      </c>
      <c r="P38" s="129">
        <v>7.5640466637806894E-2</v>
      </c>
      <c r="Q38" s="129">
        <v>7.6680612545292695E-2</v>
      </c>
      <c r="R38" s="129">
        <v>7.7245654206697545E-2</v>
      </c>
      <c r="S38" s="129">
        <v>6.7471689226555567E-2</v>
      </c>
      <c r="T38" s="129">
        <v>6.1005231612604204E-2</v>
      </c>
      <c r="U38" s="129">
        <v>6.5212684034140475E-2</v>
      </c>
      <c r="V38" s="129">
        <v>5.7177565064809095E-2</v>
      </c>
      <c r="W38" s="129">
        <v>6.5195885257288796E-2</v>
      </c>
      <c r="X38" s="129">
        <v>6.5889435832187038E-2</v>
      </c>
      <c r="Y38" s="129">
        <v>6.8868862922515747E-2</v>
      </c>
      <c r="Z38" s="126">
        <v>6.8110345063720448E-2</v>
      </c>
      <c r="AB38" s="173"/>
      <c r="AC38" s="173"/>
      <c r="AD38" s="173"/>
      <c r="AE38" s="173"/>
      <c r="AF38" s="173"/>
      <c r="AG38" s="173"/>
      <c r="AI38" s="173"/>
      <c r="AJ38" s="173"/>
      <c r="AK38" s="173"/>
      <c r="AL38" s="173"/>
      <c r="AM38" s="173"/>
      <c r="AN38" s="173"/>
      <c r="AO38" s="173"/>
      <c r="AP38" s="173"/>
      <c r="AQ38" s="173"/>
      <c r="AR38" s="173"/>
      <c r="AS38" s="173"/>
      <c r="AT38" s="173"/>
      <c r="AU38" s="173"/>
      <c r="AV38" s="173"/>
      <c r="AW38" s="173"/>
      <c r="AX38" s="173"/>
      <c r="AY38" s="173"/>
    </row>
    <row r="39" spans="1:51" x14ac:dyDescent="0.35">
      <c r="A39" s="188"/>
      <c r="B39" s="123" t="s">
        <v>161</v>
      </c>
      <c r="C39" s="161" t="s">
        <v>44</v>
      </c>
      <c r="D39" s="195">
        <v>0.14456974240005002</v>
      </c>
      <c r="E39" s="195">
        <v>7.6023228440170509E-2</v>
      </c>
      <c r="F39" s="195">
        <v>5.1956703009233648E-2</v>
      </c>
      <c r="G39" s="195">
        <v>9.2517811308198694E-2</v>
      </c>
      <c r="H39" s="195">
        <v>8.4706823806214845E-2</v>
      </c>
      <c r="I39" s="195">
        <v>6.1950503696429064E-2</v>
      </c>
      <c r="J39" s="126">
        <v>6.823729369204555E-2</v>
      </c>
      <c r="K39" s="129">
        <v>0.1061284891508211</v>
      </c>
      <c r="L39" s="129">
        <v>9.7992338450353766E-2</v>
      </c>
      <c r="M39" s="129">
        <v>9.0732863817559128E-2</v>
      </c>
      <c r="N39" s="129">
        <v>9.2517811308198694E-2</v>
      </c>
      <c r="O39" s="129">
        <v>8.6073430288448036E-2</v>
      </c>
      <c r="P39" s="129">
        <v>8.1942175533491993E-2</v>
      </c>
      <c r="Q39" s="129">
        <v>8.3679707894364075E-2</v>
      </c>
      <c r="R39" s="129">
        <v>8.4706823806214845E-2</v>
      </c>
      <c r="S39" s="129">
        <v>6.9280690714896967E-2</v>
      </c>
      <c r="T39" s="129">
        <v>6.3763247415734636E-2</v>
      </c>
      <c r="U39" s="129">
        <v>6.6889848674052274E-2</v>
      </c>
      <c r="V39" s="129">
        <v>6.190639405579048E-2</v>
      </c>
      <c r="W39" s="129">
        <v>6.5021083187744688E-2</v>
      </c>
      <c r="X39" s="129">
        <v>6.5178939591722232E-2</v>
      </c>
      <c r="Y39" s="129">
        <v>6.5497474172047779E-2</v>
      </c>
      <c r="Z39" s="126">
        <v>6.823729369204555E-2</v>
      </c>
      <c r="AB39" s="173"/>
      <c r="AC39" s="173"/>
      <c r="AD39" s="173"/>
      <c r="AE39" s="173"/>
      <c r="AF39" s="173"/>
      <c r="AG39" s="173"/>
      <c r="AI39" s="173"/>
      <c r="AJ39" s="173"/>
      <c r="AK39" s="173"/>
      <c r="AL39" s="173"/>
      <c r="AM39" s="173"/>
      <c r="AN39" s="173"/>
      <c r="AO39" s="173"/>
      <c r="AP39" s="173"/>
      <c r="AQ39" s="173"/>
      <c r="AR39" s="173"/>
      <c r="AS39" s="173"/>
      <c r="AT39" s="173"/>
      <c r="AU39" s="173"/>
      <c r="AV39" s="173"/>
      <c r="AW39" s="173"/>
      <c r="AX39" s="173"/>
      <c r="AY39" s="173"/>
    </row>
    <row r="40" spans="1:51" x14ac:dyDescent="0.35">
      <c r="A40" s="135"/>
      <c r="B40" s="123" t="s">
        <v>51</v>
      </c>
      <c r="C40" s="161" t="s">
        <v>22</v>
      </c>
      <c r="D40" s="196">
        <v>29.84</v>
      </c>
      <c r="E40" s="142">
        <v>308.947</v>
      </c>
      <c r="F40" s="142">
        <v>326.53800000000001</v>
      </c>
      <c r="G40" s="142">
        <v>341.84399999999999</v>
      </c>
      <c r="H40" s="142">
        <v>394.108</v>
      </c>
      <c r="I40" s="142">
        <v>666.95699999999999</v>
      </c>
      <c r="J40" s="191">
        <v>1009.533</v>
      </c>
      <c r="K40" s="142">
        <v>78.989000000000004</v>
      </c>
      <c r="L40" s="142">
        <v>83.375</v>
      </c>
      <c r="M40" s="142">
        <v>83.921000000000006</v>
      </c>
      <c r="N40" s="142">
        <v>95.558999999999969</v>
      </c>
      <c r="O40" s="142">
        <v>93.105000000000004</v>
      </c>
      <c r="P40" s="142">
        <v>102.11299999999999</v>
      </c>
      <c r="Q40" s="142">
        <v>99.507000000000005</v>
      </c>
      <c r="R40" s="142">
        <v>99.382999999999981</v>
      </c>
      <c r="S40" s="142">
        <v>121.64100000000001</v>
      </c>
      <c r="T40" s="142">
        <v>141.16300000000001</v>
      </c>
      <c r="U40" s="142">
        <v>199.072</v>
      </c>
      <c r="V40" s="142">
        <v>205.08099999999996</v>
      </c>
      <c r="W40" s="142">
        <v>207.21</v>
      </c>
      <c r="X40" s="142">
        <v>235.602</v>
      </c>
      <c r="Y40" s="192">
        <v>310.197</v>
      </c>
      <c r="Z40" s="191">
        <v>256.524</v>
      </c>
      <c r="AB40" s="173"/>
      <c r="AC40" s="173"/>
      <c r="AD40" s="173"/>
      <c r="AE40" s="173"/>
      <c r="AF40" s="173"/>
      <c r="AG40" s="173"/>
      <c r="AI40" s="173"/>
      <c r="AJ40" s="173"/>
      <c r="AK40" s="173"/>
      <c r="AL40" s="173"/>
      <c r="AM40" s="173"/>
      <c r="AN40" s="173"/>
      <c r="AO40" s="173"/>
      <c r="AP40" s="173"/>
      <c r="AQ40" s="173"/>
      <c r="AR40" s="173"/>
      <c r="AS40" s="173"/>
      <c r="AT40" s="173"/>
      <c r="AU40" s="173"/>
      <c r="AV40" s="173"/>
      <c r="AW40" s="173"/>
      <c r="AX40" s="173"/>
      <c r="AY40" s="173"/>
    </row>
    <row r="41" spans="1:51" x14ac:dyDescent="0.35">
      <c r="A41" s="135"/>
      <c r="B41" s="123" t="s">
        <v>163</v>
      </c>
      <c r="C41" s="161" t="s">
        <v>48</v>
      </c>
      <c r="D41" s="196">
        <f t="shared" ref="D41:E41" si="6">D7/D40</f>
        <v>26.194269436997317</v>
      </c>
      <c r="E41" s="142">
        <f t="shared" si="6"/>
        <v>3.6452498324955416</v>
      </c>
      <c r="F41" s="142">
        <v>4.7361869062712456</v>
      </c>
      <c r="G41" s="142">
        <v>4.6827558769497193</v>
      </c>
      <c r="H41" s="142">
        <v>5.5190227044363471</v>
      </c>
      <c r="I41" s="142">
        <v>4.0004573008454818</v>
      </c>
      <c r="J41" s="191">
        <v>4.4666722137859782</v>
      </c>
      <c r="K41" s="142">
        <v>4.9734773196267836</v>
      </c>
      <c r="L41" s="142">
        <v>4.5183928035982008</v>
      </c>
      <c r="M41" s="142">
        <v>4.6608953658798162</v>
      </c>
      <c r="N41" s="142">
        <v>4.6050607478102537</v>
      </c>
      <c r="O41" s="142">
        <v>5.633317222490736</v>
      </c>
      <c r="P41" s="142">
        <v>5.2087883031543489</v>
      </c>
      <c r="Q41" s="142">
        <v>5.9658516486277344</v>
      </c>
      <c r="R41" s="142">
        <v>5.2833180725073703</v>
      </c>
      <c r="S41" s="142">
        <v>5.7453736815711807</v>
      </c>
      <c r="T41" s="142">
        <v>4.8610046541940868</v>
      </c>
      <c r="U41" s="142">
        <v>3.812600466162996</v>
      </c>
      <c r="V41" s="142">
        <v>2.5554975838814906</v>
      </c>
      <c r="W41" s="142">
        <v>5.0157473094927854</v>
      </c>
      <c r="X41" s="142">
        <v>4.5415743499630725</v>
      </c>
      <c r="Y41" s="192">
        <v>3.9081873776986882</v>
      </c>
      <c r="Z41" s="191">
        <v>4.629695467090797</v>
      </c>
      <c r="AB41" s="173"/>
      <c r="AC41" s="173"/>
      <c r="AD41" s="173"/>
      <c r="AE41" s="173"/>
      <c r="AF41" s="173"/>
      <c r="AG41" s="173"/>
      <c r="AI41" s="173"/>
      <c r="AJ41" s="173"/>
      <c r="AK41" s="173"/>
      <c r="AL41" s="173"/>
      <c r="AM41" s="173"/>
      <c r="AN41" s="173"/>
      <c r="AO41" s="173"/>
      <c r="AP41" s="173"/>
      <c r="AQ41" s="173"/>
      <c r="AR41" s="173"/>
      <c r="AS41" s="173"/>
      <c r="AT41" s="173"/>
      <c r="AU41" s="173"/>
      <c r="AV41" s="173"/>
      <c r="AW41" s="173"/>
      <c r="AX41" s="173"/>
      <c r="AY41" s="173"/>
    </row>
    <row r="42" spans="1:51" x14ac:dyDescent="0.35">
      <c r="A42" s="135"/>
      <c r="B42" s="123" t="s">
        <v>52</v>
      </c>
      <c r="C42" s="161" t="s">
        <v>53</v>
      </c>
      <c r="D42" s="197">
        <v>0.19728932291666668</v>
      </c>
      <c r="E42" s="198">
        <v>0.12941953125</v>
      </c>
      <c r="F42" s="198">
        <v>0.10271666666666666</v>
      </c>
      <c r="G42" s="198">
        <v>0.22023281249999999</v>
      </c>
      <c r="H42" s="198">
        <v>0.25168880603198279</v>
      </c>
      <c r="I42" s="198">
        <v>0.2106907515547202</v>
      </c>
      <c r="J42" s="199">
        <v>0.26919906506894298</v>
      </c>
      <c r="K42" s="198">
        <v>5.6267447916666671E-2</v>
      </c>
      <c r="L42" s="198">
        <v>4.86046875E-2</v>
      </c>
      <c r="M42" s="198">
        <v>4.8785937500000008E-2</v>
      </c>
      <c r="N42" s="198">
        <v>6.657473958333332E-2</v>
      </c>
      <c r="O42" s="198">
        <v>6.6837384315635656E-2</v>
      </c>
      <c r="P42" s="198">
        <v>5.8500982318271118E-2</v>
      </c>
      <c r="Q42" s="198">
        <v>6.1760707269155203E-2</v>
      </c>
      <c r="R42" s="198">
        <v>6.5085068762279E-2</v>
      </c>
      <c r="S42" s="198">
        <v>6.501689587426325E-2</v>
      </c>
      <c r="T42" s="198">
        <v>5.617964057027143E-2</v>
      </c>
      <c r="U42" s="198">
        <v>7.4873429924725218E-2</v>
      </c>
      <c r="V42" s="198">
        <v>1.4593860366167305E-2</v>
      </c>
      <c r="W42" s="150">
        <v>6.1682114777177902E-2</v>
      </c>
      <c r="X42" s="150">
        <v>6.5404894514103973E-2</v>
      </c>
      <c r="Y42" s="200">
        <v>5.9191642402498211E-2</v>
      </c>
      <c r="Z42" s="502">
        <v>7.5307794405267595E-2</v>
      </c>
      <c r="AB42" s="173"/>
      <c r="AC42" s="173"/>
      <c r="AD42" s="173"/>
      <c r="AE42" s="173"/>
      <c r="AF42" s="173"/>
      <c r="AG42" s="173"/>
      <c r="AI42" s="173"/>
      <c r="AJ42" s="173"/>
      <c r="AK42" s="173"/>
      <c r="AL42" s="173"/>
      <c r="AM42" s="173"/>
      <c r="AN42" s="173"/>
      <c r="AO42" s="173"/>
      <c r="AP42" s="173"/>
      <c r="AQ42" s="173"/>
      <c r="AR42" s="173"/>
      <c r="AS42" s="173"/>
      <c r="AT42" s="173"/>
      <c r="AU42" s="173"/>
      <c r="AV42" s="173"/>
      <c r="AW42" s="173"/>
      <c r="AX42" s="173"/>
      <c r="AY42" s="173"/>
    </row>
    <row r="43" spans="1:51" x14ac:dyDescent="0.35">
      <c r="A43" s="135"/>
      <c r="B43" s="123" t="s">
        <v>54</v>
      </c>
      <c r="C43" s="161" t="s">
        <v>53</v>
      </c>
      <c r="D43" s="189">
        <v>0</v>
      </c>
      <c r="E43" s="190">
        <v>0</v>
      </c>
      <c r="F43" s="190">
        <v>0</v>
      </c>
      <c r="G43" s="190">
        <v>0</v>
      </c>
      <c r="H43" s="190"/>
      <c r="I43" s="190">
        <v>0</v>
      </c>
      <c r="J43" s="191">
        <v>0</v>
      </c>
      <c r="K43" s="190">
        <v>0</v>
      </c>
      <c r="L43" s="190">
        <v>0</v>
      </c>
      <c r="M43" s="190">
        <v>0</v>
      </c>
      <c r="N43" s="190">
        <v>0</v>
      </c>
      <c r="O43" s="190">
        <v>0</v>
      </c>
      <c r="P43" s="190">
        <v>0</v>
      </c>
      <c r="Q43" s="190">
        <v>0</v>
      </c>
      <c r="R43" s="190">
        <v>0</v>
      </c>
      <c r="S43" s="190">
        <v>0</v>
      </c>
      <c r="T43" s="190">
        <v>0</v>
      </c>
      <c r="U43" s="142">
        <v>0</v>
      </c>
      <c r="V43" s="142">
        <v>0</v>
      </c>
      <c r="W43" s="142">
        <v>0</v>
      </c>
      <c r="X43" s="142">
        <v>0</v>
      </c>
      <c r="Y43" s="192">
        <v>0</v>
      </c>
      <c r="Z43" s="191">
        <v>0</v>
      </c>
      <c r="AB43" s="173"/>
      <c r="AC43" s="173"/>
      <c r="AD43" s="173"/>
      <c r="AE43" s="173"/>
      <c r="AF43" s="173"/>
      <c r="AG43" s="173"/>
      <c r="AI43" s="173"/>
      <c r="AJ43" s="173"/>
      <c r="AK43" s="173"/>
      <c r="AL43" s="173"/>
      <c r="AM43" s="173"/>
      <c r="AN43" s="173"/>
      <c r="AO43" s="173"/>
      <c r="AP43" s="173"/>
      <c r="AQ43" s="173"/>
      <c r="AR43" s="173"/>
      <c r="AS43" s="173"/>
      <c r="AT43" s="173"/>
      <c r="AU43" s="173"/>
      <c r="AV43" s="173"/>
      <c r="AW43" s="173"/>
      <c r="AX43" s="173"/>
      <c r="AY43" s="173"/>
    </row>
    <row r="44" spans="1:51" x14ac:dyDescent="0.35">
      <c r="A44" s="135"/>
      <c r="B44" s="163" t="s">
        <v>55</v>
      </c>
      <c r="C44" s="201" t="s">
        <v>56</v>
      </c>
      <c r="D44" s="202">
        <v>3840</v>
      </c>
      <c r="E44" s="203">
        <v>3840</v>
      </c>
      <c r="F44" s="203">
        <v>3840</v>
      </c>
      <c r="G44" s="203">
        <v>3840</v>
      </c>
      <c r="H44" s="203">
        <v>4959.8630136986303</v>
      </c>
      <c r="I44" s="203">
        <v>5087.893</v>
      </c>
      <c r="J44" s="204">
        <v>4941.1130000000003</v>
      </c>
      <c r="K44" s="158">
        <v>3840</v>
      </c>
      <c r="L44" s="158">
        <v>3840</v>
      </c>
      <c r="M44" s="158">
        <v>3840</v>
      </c>
      <c r="N44" s="158">
        <v>3840</v>
      </c>
      <c r="O44" s="158">
        <v>4562.2222222222226</v>
      </c>
      <c r="P44" s="158">
        <v>5090</v>
      </c>
      <c r="Q44" s="158">
        <v>5090</v>
      </c>
      <c r="R44" s="158">
        <v>5090</v>
      </c>
      <c r="S44" s="158">
        <v>5090</v>
      </c>
      <c r="T44" s="158">
        <v>5087.893</v>
      </c>
      <c r="U44" s="158">
        <v>5087.893</v>
      </c>
      <c r="V44" s="158">
        <v>5087.893</v>
      </c>
      <c r="W44" s="158">
        <v>5087.893</v>
      </c>
      <c r="X44" s="158">
        <v>5083.8549999999996</v>
      </c>
      <c r="Y44" s="205">
        <v>5079.1629999999996</v>
      </c>
      <c r="Z44" s="206">
        <v>4941.1130000000003</v>
      </c>
      <c r="AB44" s="173"/>
      <c r="AC44" s="173"/>
      <c r="AD44" s="173"/>
      <c r="AE44" s="173"/>
      <c r="AF44" s="173"/>
      <c r="AG44" s="173"/>
      <c r="AI44" s="173"/>
      <c r="AJ44" s="173"/>
      <c r="AK44" s="173"/>
      <c r="AL44" s="173"/>
      <c r="AM44" s="173"/>
      <c r="AN44" s="173"/>
      <c r="AO44" s="173"/>
      <c r="AP44" s="173"/>
      <c r="AQ44" s="173"/>
      <c r="AR44" s="173"/>
      <c r="AS44" s="173"/>
      <c r="AT44" s="173"/>
      <c r="AU44" s="173"/>
      <c r="AV44" s="173"/>
      <c r="AW44" s="173"/>
      <c r="AX44" s="173"/>
      <c r="AY44" s="173"/>
    </row>
    <row r="45" spans="1:51" x14ac:dyDescent="0.35">
      <c r="A45" s="83"/>
      <c r="B45" s="83"/>
      <c r="C45" s="83"/>
      <c r="D45" s="134"/>
      <c r="E45" s="83"/>
      <c r="F45" s="288"/>
      <c r="G45" s="288"/>
      <c r="H45" s="288"/>
      <c r="I45" s="292"/>
      <c r="J45" s="328"/>
      <c r="K45" s="329"/>
      <c r="L45" s="288"/>
      <c r="M45" s="288"/>
      <c r="N45" s="293"/>
      <c r="O45" s="288"/>
      <c r="P45" s="294"/>
      <c r="Q45" s="288"/>
      <c r="R45" s="288"/>
      <c r="S45" s="288"/>
      <c r="T45" s="288"/>
      <c r="U45" s="295"/>
      <c r="V45" s="295"/>
      <c r="W45" s="295"/>
      <c r="X45" s="295"/>
      <c r="Y45" s="296"/>
      <c r="Z45" s="330"/>
    </row>
    <row r="46" spans="1:51" ht="15.5" x14ac:dyDescent="0.35">
      <c r="B46" s="207" t="s">
        <v>118</v>
      </c>
      <c r="C46" s="29"/>
      <c r="D46" s="183" t="s">
        <v>2</v>
      </c>
      <c r="E46" s="183" t="s">
        <v>3</v>
      </c>
      <c r="F46" s="248" t="s">
        <v>4</v>
      </c>
      <c r="G46" s="248" t="s">
        <v>5</v>
      </c>
      <c r="H46" s="248" t="s">
        <v>6</v>
      </c>
      <c r="I46" s="248" t="s">
        <v>7</v>
      </c>
      <c r="J46" s="247" t="s">
        <v>173</v>
      </c>
      <c r="K46" s="248" t="s">
        <v>92</v>
      </c>
      <c r="L46" s="248" t="s">
        <v>93</v>
      </c>
      <c r="M46" s="248" t="s">
        <v>94</v>
      </c>
      <c r="N46" s="248" t="s">
        <v>95</v>
      </c>
      <c r="O46" s="248" t="s">
        <v>96</v>
      </c>
      <c r="P46" s="248" t="s">
        <v>97</v>
      </c>
      <c r="Q46" s="248" t="s">
        <v>98</v>
      </c>
      <c r="R46" s="248" t="s">
        <v>15</v>
      </c>
      <c r="S46" s="243" t="s">
        <v>16</v>
      </c>
      <c r="T46" s="243" t="s">
        <v>17</v>
      </c>
      <c r="U46" s="249" t="s">
        <v>18</v>
      </c>
      <c r="V46" s="249" t="s">
        <v>19</v>
      </c>
      <c r="W46" s="244" t="s">
        <v>20</v>
      </c>
      <c r="X46" s="244" t="s">
        <v>159</v>
      </c>
      <c r="Y46" s="244" t="s">
        <v>167</v>
      </c>
      <c r="Z46" s="247" t="s">
        <v>174</v>
      </c>
    </row>
    <row r="47" spans="1:51" x14ac:dyDescent="0.35">
      <c r="A47" s="83"/>
      <c r="B47" s="208" t="s">
        <v>119</v>
      </c>
      <c r="C47" s="209"/>
      <c r="D47" s="210"/>
      <c r="E47" s="210"/>
      <c r="F47" s="331"/>
      <c r="G47" s="331"/>
      <c r="H47" s="331"/>
      <c r="I47" s="332"/>
      <c r="J47" s="333"/>
      <c r="K47" s="331"/>
      <c r="L47" s="331"/>
      <c r="M47" s="331"/>
      <c r="N47" s="331"/>
      <c r="O47" s="331"/>
      <c r="P47" s="331"/>
      <c r="Q47" s="331"/>
      <c r="R47" s="331"/>
      <c r="S47" s="331"/>
      <c r="T47" s="331"/>
      <c r="U47" s="331"/>
      <c r="V47" s="331"/>
      <c r="W47" s="331"/>
      <c r="X47" s="331"/>
      <c r="Y47" s="331"/>
      <c r="Z47" s="334"/>
    </row>
    <row r="48" spans="1:51" x14ac:dyDescent="0.35">
      <c r="A48" s="83"/>
      <c r="B48" s="123" t="s">
        <v>120</v>
      </c>
      <c r="C48" s="161" t="s">
        <v>22</v>
      </c>
      <c r="D48" s="152">
        <v>0</v>
      </c>
      <c r="E48" s="152">
        <v>0</v>
      </c>
      <c r="F48" s="178">
        <v>952</v>
      </c>
      <c r="G48" s="178">
        <v>1062.808</v>
      </c>
      <c r="H48" s="178">
        <v>1135.364</v>
      </c>
      <c r="I48" s="178">
        <v>1592.43</v>
      </c>
      <c r="J48" s="390">
        <v>2363.0639999999999</v>
      </c>
      <c r="K48" s="178">
        <v>249.73</v>
      </c>
      <c r="L48" s="178">
        <v>276.38199999999995</v>
      </c>
      <c r="M48" s="178">
        <v>279.21699999999998</v>
      </c>
      <c r="N48" s="178">
        <v>257.47900000000004</v>
      </c>
      <c r="O48" s="178">
        <v>252.69499999999999</v>
      </c>
      <c r="P48" s="178">
        <v>251.32530024000002</v>
      </c>
      <c r="Q48" s="178">
        <v>284.15236956000001</v>
      </c>
      <c r="R48" s="178">
        <v>347.19063044000001</v>
      </c>
      <c r="S48" s="369">
        <v>313.86700000000002</v>
      </c>
      <c r="T48" s="369">
        <v>306.92099999999999</v>
      </c>
      <c r="U48" s="369">
        <v>486.916</v>
      </c>
      <c r="V48" s="369">
        <v>484.72600000000011</v>
      </c>
      <c r="W48" s="369">
        <v>564.92100000000005</v>
      </c>
      <c r="X48" s="369">
        <v>562.64699999999993</v>
      </c>
      <c r="Y48" s="369">
        <v>603.1400000000001</v>
      </c>
      <c r="Z48" s="391">
        <v>632.35599999999977</v>
      </c>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row>
    <row r="49" spans="1:50" x14ac:dyDescent="0.35">
      <c r="A49" s="83"/>
      <c r="B49" s="123" t="s">
        <v>121</v>
      </c>
      <c r="C49" s="161" t="s">
        <v>22</v>
      </c>
      <c r="D49" s="152">
        <v>0</v>
      </c>
      <c r="E49" s="152">
        <v>0</v>
      </c>
      <c r="F49" s="178">
        <v>1551.4259999999999</v>
      </c>
      <c r="G49" s="178">
        <v>1568.3530000000001</v>
      </c>
      <c r="H49" s="178">
        <v>1657.682</v>
      </c>
      <c r="I49" s="178">
        <v>1780.337</v>
      </c>
      <c r="J49" s="390">
        <v>1973.6489999999999</v>
      </c>
      <c r="K49" s="178">
        <v>379.08600000000001</v>
      </c>
      <c r="L49" s="178">
        <v>371.15700000000004</v>
      </c>
      <c r="M49" s="178">
        <v>380.82399999999996</v>
      </c>
      <c r="N49" s="178">
        <v>437.28599999999994</v>
      </c>
      <c r="O49" s="178">
        <v>380.96100000000001</v>
      </c>
      <c r="P49" s="178">
        <v>491.19399999999996</v>
      </c>
      <c r="Q49" s="178">
        <v>368.81400000000008</v>
      </c>
      <c r="R49" s="178">
        <v>416.71300000000002</v>
      </c>
      <c r="S49" s="369">
        <v>430.24400000000003</v>
      </c>
      <c r="T49" s="369">
        <v>439.98799913000084</v>
      </c>
      <c r="U49" s="369">
        <v>441.80599999999998</v>
      </c>
      <c r="V49" s="369">
        <v>468.29900086999919</v>
      </c>
      <c r="W49" s="369">
        <v>460.85199999999998</v>
      </c>
      <c r="X49" s="369">
        <v>470.79200000000003</v>
      </c>
      <c r="Y49" s="369">
        <v>512.02500000000009</v>
      </c>
      <c r="Z49" s="391">
        <v>529.9799999999999</v>
      </c>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row>
    <row r="50" spans="1:50" x14ac:dyDescent="0.35">
      <c r="A50" s="83"/>
      <c r="B50" s="123" t="s">
        <v>122</v>
      </c>
      <c r="C50" s="161" t="s">
        <v>22</v>
      </c>
      <c r="D50" s="152">
        <v>0</v>
      </c>
      <c r="E50" s="152">
        <v>0</v>
      </c>
      <c r="F50" s="178">
        <v>367.22500000000002</v>
      </c>
      <c r="G50" s="369">
        <v>606.64</v>
      </c>
      <c r="H50" s="178">
        <v>2140.5659999999998</v>
      </c>
      <c r="I50" s="178">
        <v>6289.7039999999997</v>
      </c>
      <c r="J50" s="390">
        <v>8060.0460000000012</v>
      </c>
      <c r="K50" s="178">
        <v>122.322</v>
      </c>
      <c r="L50" s="369">
        <v>127.84399999999999</v>
      </c>
      <c r="M50" s="178">
        <v>133.09900000000002</v>
      </c>
      <c r="N50" s="178">
        <v>223.38499999999988</v>
      </c>
      <c r="O50" s="178">
        <v>254.953</v>
      </c>
      <c r="P50" s="178">
        <v>377.09000000000003</v>
      </c>
      <c r="Q50" s="369">
        <v>671.4906304399999</v>
      </c>
      <c r="R50" s="178">
        <v>837.03236956000001</v>
      </c>
      <c r="S50" s="369">
        <v>915.11800000000005</v>
      </c>
      <c r="T50" s="369">
        <v>1160.1309999999999</v>
      </c>
      <c r="U50" s="369">
        <v>2442.6610000000001</v>
      </c>
      <c r="V50" s="369">
        <v>1771.7939999999999</v>
      </c>
      <c r="W50" s="369">
        <v>1731.4838569799999</v>
      </c>
      <c r="X50" s="369">
        <v>1994.0801430199999</v>
      </c>
      <c r="Y50" s="369">
        <v>2178.7840000000001</v>
      </c>
      <c r="Z50" s="391">
        <v>2155.6980000000012</v>
      </c>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row>
    <row r="51" spans="1:50" x14ac:dyDescent="0.35">
      <c r="A51" s="83"/>
      <c r="B51" s="123" t="s">
        <v>123</v>
      </c>
      <c r="C51" s="161" t="s">
        <v>22</v>
      </c>
      <c r="D51" s="152">
        <v>0</v>
      </c>
      <c r="E51" s="152">
        <v>0</v>
      </c>
      <c r="F51" s="178">
        <v>560.77700000000004</v>
      </c>
      <c r="G51" s="178">
        <v>606.63800000000003</v>
      </c>
      <c r="H51" s="178">
        <v>531.64300000000003</v>
      </c>
      <c r="I51" s="178">
        <v>1935.2080000000001</v>
      </c>
      <c r="J51" s="390">
        <v>4681.134</v>
      </c>
      <c r="K51" s="178">
        <v>143.505</v>
      </c>
      <c r="L51" s="178">
        <v>138.52100000000002</v>
      </c>
      <c r="M51" s="178">
        <v>154.23899999999998</v>
      </c>
      <c r="N51" s="178">
        <v>170.37300000000005</v>
      </c>
      <c r="O51" s="178">
        <v>143.08000000000001</v>
      </c>
      <c r="P51" s="178">
        <v>122.48400000000001</v>
      </c>
      <c r="Q51" s="178">
        <v>131.916</v>
      </c>
      <c r="R51" s="178">
        <v>134.16300000000001</v>
      </c>
      <c r="S51" s="369">
        <v>139.381</v>
      </c>
      <c r="T51" s="369">
        <v>126.65099999999998</v>
      </c>
      <c r="U51" s="369">
        <v>852.505</v>
      </c>
      <c r="V51" s="369">
        <v>816.67100000000005</v>
      </c>
      <c r="W51" s="369">
        <v>1081.0329999999999</v>
      </c>
      <c r="X51" s="369">
        <v>1079.7310000000002</v>
      </c>
      <c r="Y51" s="369">
        <v>1265.029</v>
      </c>
      <c r="Z51" s="391">
        <v>1255.3409999999999</v>
      </c>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row>
    <row r="52" spans="1:50" x14ac:dyDescent="0.35">
      <c r="A52" s="83"/>
      <c r="B52" s="123" t="s">
        <v>124</v>
      </c>
      <c r="C52" s="161" t="s">
        <v>22</v>
      </c>
      <c r="D52" s="152">
        <v>0</v>
      </c>
      <c r="E52" s="152">
        <v>0</v>
      </c>
      <c r="F52" s="178">
        <v>97.805999999999997</v>
      </c>
      <c r="G52" s="178">
        <v>359.71699999999998</v>
      </c>
      <c r="H52" s="178">
        <v>400.18200000000002</v>
      </c>
      <c r="I52" s="178">
        <v>453.81799999999998</v>
      </c>
      <c r="J52" s="390">
        <v>566.89200000000005</v>
      </c>
      <c r="K52" s="178">
        <v>43.79</v>
      </c>
      <c r="L52" s="178">
        <v>79.728000000000009</v>
      </c>
      <c r="M52" s="178">
        <v>60.964999999999989</v>
      </c>
      <c r="N52" s="178">
        <v>175.23400000000001</v>
      </c>
      <c r="O52" s="178">
        <v>102.425</v>
      </c>
      <c r="P52" s="178">
        <v>92.48299999999999</v>
      </c>
      <c r="Q52" s="178">
        <v>89.996999999999986</v>
      </c>
      <c r="R52" s="178">
        <v>115.277</v>
      </c>
      <c r="S52" s="369">
        <v>100.53</v>
      </c>
      <c r="T52" s="369">
        <v>116.78299999999999</v>
      </c>
      <c r="U52" s="369">
        <v>99.93</v>
      </c>
      <c r="V52" s="369">
        <v>136.57499999999999</v>
      </c>
      <c r="W52" s="369">
        <v>150.631</v>
      </c>
      <c r="X52" s="369">
        <v>154.12100000000001</v>
      </c>
      <c r="Y52" s="369">
        <v>162.22400000000002</v>
      </c>
      <c r="Z52" s="391">
        <v>99.916000000000054</v>
      </c>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row>
    <row r="53" spans="1:50" x14ac:dyDescent="0.35">
      <c r="A53" s="83"/>
      <c r="B53" s="123" t="s">
        <v>125</v>
      </c>
      <c r="C53" s="161" t="s">
        <v>22</v>
      </c>
      <c r="D53" s="152">
        <v>0</v>
      </c>
      <c r="E53" s="152">
        <v>0</v>
      </c>
      <c r="F53" s="178">
        <v>0</v>
      </c>
      <c r="G53" s="178">
        <v>0</v>
      </c>
      <c r="H53" s="178">
        <v>0.26400000000000001</v>
      </c>
      <c r="I53" s="178">
        <v>16.638999999999999</v>
      </c>
      <c r="J53" s="390">
        <v>137.29900000000001</v>
      </c>
      <c r="K53" s="178">
        <v>0</v>
      </c>
      <c r="L53" s="178">
        <v>0</v>
      </c>
      <c r="M53" s="178">
        <v>4.7E-2</v>
      </c>
      <c r="N53" s="178">
        <v>-4.7E-2</v>
      </c>
      <c r="O53" s="178">
        <v>0</v>
      </c>
      <c r="P53" s="178">
        <v>0</v>
      </c>
      <c r="Q53" s="178">
        <v>0.17199999999999999</v>
      </c>
      <c r="R53" s="178">
        <v>9.2000000000000026E-2</v>
      </c>
      <c r="S53" s="369">
        <v>2.99</v>
      </c>
      <c r="T53" s="369">
        <v>6.9786958600000002</v>
      </c>
      <c r="U53" s="369">
        <v>3.9319999999999999</v>
      </c>
      <c r="V53" s="369">
        <v>2.7383041399999986</v>
      </c>
      <c r="W53" s="369">
        <v>27.249143019999998</v>
      </c>
      <c r="X53" s="369">
        <v>42.778856980000008</v>
      </c>
      <c r="Y53" s="369">
        <v>23.430999999999997</v>
      </c>
      <c r="Z53" s="391">
        <v>43.840000000000011</v>
      </c>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row>
    <row r="54" spans="1:50" x14ac:dyDescent="0.35">
      <c r="A54" s="83"/>
      <c r="B54" s="163" t="s">
        <v>117</v>
      </c>
      <c r="C54" s="182" t="s">
        <v>22</v>
      </c>
      <c r="D54" s="212">
        <v>0</v>
      </c>
      <c r="E54" s="158">
        <v>0</v>
      </c>
      <c r="F54" s="392">
        <v>-105.337</v>
      </c>
      <c r="G54" s="392">
        <v>-294.53300000000002</v>
      </c>
      <c r="H54" s="392">
        <v>-367.86500000000001</v>
      </c>
      <c r="I54" s="392">
        <v>-389.60599999999999</v>
      </c>
      <c r="J54" s="390">
        <v>-495.77300000000002</v>
      </c>
      <c r="K54" s="392">
        <v>-28.433</v>
      </c>
      <c r="L54" s="392">
        <v>-72.032000000000011</v>
      </c>
      <c r="M54" s="392">
        <v>-49.002999999999979</v>
      </c>
      <c r="N54" s="392">
        <v>-145.06500000000003</v>
      </c>
      <c r="O54" s="392">
        <v>-86.748999999999995</v>
      </c>
      <c r="P54" s="392">
        <v>-93.021000000000015</v>
      </c>
      <c r="Q54" s="392">
        <v>-80.414999999999992</v>
      </c>
      <c r="R54" s="392">
        <v>-107.68</v>
      </c>
      <c r="S54" s="393">
        <v>-85.227000000000004</v>
      </c>
      <c r="T54" s="393">
        <v>-97.454999999999984</v>
      </c>
      <c r="U54" s="393">
        <v>-92.254999999999995</v>
      </c>
      <c r="V54" s="393">
        <v>-114.66899999999998</v>
      </c>
      <c r="W54" s="393">
        <v>-127.991</v>
      </c>
      <c r="X54" s="393">
        <v>-123.01199999999999</v>
      </c>
      <c r="Y54" s="393">
        <v>-87.316999999999993</v>
      </c>
      <c r="Z54" s="391">
        <v>-157.45300000000003</v>
      </c>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row>
    <row r="55" spans="1:50" x14ac:dyDescent="0.35">
      <c r="A55" s="83"/>
      <c r="B55" s="213" t="s">
        <v>126</v>
      </c>
      <c r="C55" s="180" t="s">
        <v>22</v>
      </c>
      <c r="D55" s="214">
        <f t="shared" ref="D55:E55" si="7">SUM(D48:D54)</f>
        <v>0</v>
      </c>
      <c r="E55" s="215">
        <f t="shared" si="7"/>
        <v>0</v>
      </c>
      <c r="F55" s="379">
        <v>3423.8969999999999</v>
      </c>
      <c r="G55" s="379">
        <v>3909.623</v>
      </c>
      <c r="H55" s="379">
        <v>5497.8360000000002</v>
      </c>
      <c r="I55" s="379">
        <v>11678.529999999999</v>
      </c>
      <c r="J55" s="335">
        <v>17286.311000000002</v>
      </c>
      <c r="K55" s="379">
        <v>910</v>
      </c>
      <c r="L55" s="379">
        <v>921.6</v>
      </c>
      <c r="M55" s="379">
        <v>959.38800000000003</v>
      </c>
      <c r="N55" s="379">
        <v>1118.6449999999998</v>
      </c>
      <c r="O55" s="379">
        <v>1047.3649999999998</v>
      </c>
      <c r="P55" s="379">
        <v>1241.55530024</v>
      </c>
      <c r="Q55" s="379">
        <v>1466.127</v>
      </c>
      <c r="R55" s="379">
        <v>1742.7880000000002</v>
      </c>
      <c r="S55" s="379">
        <v>1816.9030000000002</v>
      </c>
      <c r="T55" s="379">
        <v>2059.9976949900006</v>
      </c>
      <c r="U55" s="379">
        <v>4235.4949999999999</v>
      </c>
      <c r="V55" s="379">
        <v>3566.1343050099995</v>
      </c>
      <c r="W55" s="379">
        <v>3888.1789999999996</v>
      </c>
      <c r="X55" s="379">
        <v>4181.1380000000008</v>
      </c>
      <c r="Y55" s="394">
        <v>4657.3160000000007</v>
      </c>
      <c r="Z55" s="335">
        <v>4559.6780000000008</v>
      </c>
      <c r="AB55" s="211"/>
      <c r="AC55" s="211"/>
      <c r="AD55" s="211"/>
      <c r="AE55" s="211"/>
      <c r="AF55" s="211"/>
      <c r="AG55" s="211"/>
      <c r="AH55" s="211"/>
      <c r="AI55" s="211"/>
      <c r="AJ55" s="211"/>
      <c r="AK55" s="211"/>
      <c r="AL55" s="211"/>
      <c r="AM55" s="211"/>
      <c r="AN55" s="211"/>
      <c r="AO55" s="211"/>
      <c r="AP55" s="211"/>
      <c r="AQ55" s="211"/>
      <c r="AR55" s="211"/>
      <c r="AS55" s="211"/>
      <c r="AT55" s="211"/>
      <c r="AU55" s="211"/>
      <c r="AV55" s="211"/>
      <c r="AW55" s="211"/>
      <c r="AX55" s="211"/>
    </row>
    <row r="56" spans="1:50" x14ac:dyDescent="0.35">
      <c r="A56" s="83"/>
      <c r="B56" s="208" t="s">
        <v>127</v>
      </c>
      <c r="C56" s="209"/>
      <c r="D56" s="210"/>
      <c r="E56" s="210"/>
      <c r="F56" s="331"/>
      <c r="G56" s="331"/>
      <c r="H56" s="331"/>
      <c r="I56" s="332"/>
      <c r="J56" s="333"/>
      <c r="K56" s="331"/>
      <c r="L56" s="331"/>
      <c r="M56" s="331"/>
      <c r="N56" s="331"/>
      <c r="O56" s="331"/>
      <c r="P56" s="331"/>
      <c r="Q56" s="331"/>
      <c r="R56" s="331"/>
      <c r="S56" s="331"/>
      <c r="T56" s="331"/>
      <c r="U56" s="331"/>
      <c r="V56" s="331"/>
      <c r="W56" s="331"/>
      <c r="X56" s="331"/>
      <c r="Y56" s="331"/>
      <c r="Z56" s="336"/>
      <c r="AB56" s="211"/>
      <c r="AC56" s="211"/>
      <c r="AD56" s="211"/>
      <c r="AE56" s="211"/>
      <c r="AF56" s="211"/>
      <c r="AG56" s="211"/>
      <c r="AH56" s="211"/>
      <c r="AI56" s="211"/>
      <c r="AJ56" s="211"/>
      <c r="AK56" s="211"/>
      <c r="AL56" s="211"/>
      <c r="AM56" s="211"/>
      <c r="AN56" s="211"/>
      <c r="AO56" s="211"/>
      <c r="AP56" s="211"/>
      <c r="AQ56" s="211"/>
      <c r="AR56" s="211"/>
      <c r="AS56" s="211"/>
      <c r="AT56" s="211"/>
      <c r="AU56" s="211"/>
      <c r="AV56" s="211"/>
      <c r="AW56" s="211"/>
      <c r="AX56" s="211"/>
    </row>
    <row r="57" spans="1:50" x14ac:dyDescent="0.35">
      <c r="A57" s="83"/>
      <c r="B57" s="123" t="s">
        <v>120</v>
      </c>
      <c r="C57" s="161" t="s">
        <v>44</v>
      </c>
      <c r="D57" s="216">
        <v>0</v>
      </c>
      <c r="E57" s="216">
        <v>0</v>
      </c>
      <c r="F57" s="124">
        <v>0.27804574728737458</v>
      </c>
      <c r="G57" s="124">
        <v>0.271837160842341</v>
      </c>
      <c r="H57" s="124">
        <v>0.20651107090135101</v>
      </c>
      <c r="I57" s="124">
        <v>0.13635534609235925</v>
      </c>
      <c r="J57" s="126">
        <v>0.13670146279330503</v>
      </c>
      <c r="K57" s="195">
        <v>0.27442857142857141</v>
      </c>
      <c r="L57" s="195">
        <v>0.29989366319444438</v>
      </c>
      <c r="M57" s="195">
        <v>0.29103657748481321</v>
      </c>
      <c r="N57" s="195">
        <v>0.23017042940343013</v>
      </c>
      <c r="O57" s="195">
        <v>0.24126737097382484</v>
      </c>
      <c r="P57" s="195">
        <v>0.20242779374500464</v>
      </c>
      <c r="Q57" s="195">
        <v>0.19381156581933218</v>
      </c>
      <c r="R57" s="195">
        <v>0.19921564208612863</v>
      </c>
      <c r="S57" s="195">
        <v>0.17274835255376869</v>
      </c>
      <c r="T57" s="195">
        <v>0.1489909434104924</v>
      </c>
      <c r="U57" s="195">
        <v>0.11496082512197511</v>
      </c>
      <c r="V57" s="195">
        <v>0.13592477415082688</v>
      </c>
      <c r="W57" s="195">
        <v>0.14529192200256216</v>
      </c>
      <c r="X57" s="195">
        <v>0.13456790950214986</v>
      </c>
      <c r="Y57" s="195">
        <v>0.12950377427685816</v>
      </c>
      <c r="Z57" s="126">
        <v>0.13868435446538102</v>
      </c>
      <c r="AB57" s="211"/>
      <c r="AC57" s="211"/>
      <c r="AD57" s="211"/>
      <c r="AE57" s="211"/>
      <c r="AF57" s="211"/>
      <c r="AG57" s="211"/>
      <c r="AH57" s="211"/>
      <c r="AI57" s="211"/>
      <c r="AJ57" s="211"/>
      <c r="AK57" s="211"/>
      <c r="AL57" s="211"/>
      <c r="AM57" s="211"/>
      <c r="AN57" s="211"/>
      <c r="AO57" s="211"/>
      <c r="AP57" s="211"/>
      <c r="AQ57" s="211"/>
      <c r="AR57" s="211"/>
      <c r="AS57" s="211"/>
      <c r="AT57" s="211"/>
      <c r="AU57" s="211"/>
      <c r="AV57" s="211"/>
      <c r="AW57" s="211"/>
      <c r="AX57" s="211"/>
    </row>
    <row r="58" spans="1:50" x14ac:dyDescent="0.35">
      <c r="A58" s="83"/>
      <c r="B58" s="123" t="s">
        <v>121</v>
      </c>
      <c r="C58" s="161" t="s">
        <v>44</v>
      </c>
      <c r="D58" s="216">
        <v>0</v>
      </c>
      <c r="E58" s="216">
        <v>0</v>
      </c>
      <c r="F58" s="124">
        <v>0.45311701841498153</v>
      </c>
      <c r="G58" s="124">
        <v>0.40114171771248247</v>
      </c>
      <c r="H58" s="124">
        <v>0.30151535986158917</v>
      </c>
      <c r="I58" s="124">
        <v>0.15244529919433356</v>
      </c>
      <c r="J58" s="126">
        <v>0.11417409995689651</v>
      </c>
      <c r="K58" s="195">
        <v>0.41657802197802202</v>
      </c>
      <c r="L58" s="195">
        <v>0.4027311197916667</v>
      </c>
      <c r="M58" s="195">
        <v>0.39694471892498129</v>
      </c>
      <c r="N58" s="195">
        <v>0.39090685606246844</v>
      </c>
      <c r="O58" s="195">
        <v>0.3637327961121482</v>
      </c>
      <c r="P58" s="195">
        <v>0.39562796752190521</v>
      </c>
      <c r="Q58" s="195">
        <v>0.25155665232275248</v>
      </c>
      <c r="R58" s="195">
        <v>0.23910710883939984</v>
      </c>
      <c r="S58" s="195">
        <v>0.23680075381019239</v>
      </c>
      <c r="T58" s="195">
        <v>0.21358664633463903</v>
      </c>
      <c r="U58" s="195">
        <v>0.10431035805732269</v>
      </c>
      <c r="V58" s="195">
        <v>0.13131838590938488</v>
      </c>
      <c r="W58" s="195">
        <v>0.11852643615430257</v>
      </c>
      <c r="X58" s="195">
        <v>0.11259901012595135</v>
      </c>
      <c r="Y58" s="195">
        <v>0.10993993106759344</v>
      </c>
      <c r="Z58" s="126">
        <v>0.1162318918134131</v>
      </c>
      <c r="AB58" s="211"/>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row>
    <row r="59" spans="1:50" x14ac:dyDescent="0.35">
      <c r="A59" s="83"/>
      <c r="B59" s="123" t="s">
        <v>122</v>
      </c>
      <c r="C59" s="161" t="s">
        <v>44</v>
      </c>
      <c r="D59" s="216">
        <v>0</v>
      </c>
      <c r="E59" s="216">
        <v>0</v>
      </c>
      <c r="F59" s="124">
        <v>0.10725351843235939</v>
      </c>
      <c r="G59" s="124">
        <v>0.15516188742783057</v>
      </c>
      <c r="H59" s="124">
        <v>0.3893470085320842</v>
      </c>
      <c r="I59" s="124">
        <v>0.53856983712847428</v>
      </c>
      <c r="J59" s="126">
        <v>0.46626755702821732</v>
      </c>
      <c r="K59" s="195">
        <v>0.13441978021978021</v>
      </c>
      <c r="L59" s="195">
        <v>0.13871961805555555</v>
      </c>
      <c r="M59" s="195">
        <v>0.1387332341034076</v>
      </c>
      <c r="N59" s="195">
        <v>0.19969248510474719</v>
      </c>
      <c r="O59" s="195">
        <v>0.24342325741264989</v>
      </c>
      <c r="P59" s="195">
        <v>0.30372388561919578</v>
      </c>
      <c r="Q59" s="195">
        <v>0.45800304505680606</v>
      </c>
      <c r="R59" s="195">
        <v>0.48028352820882397</v>
      </c>
      <c r="S59" s="195">
        <v>0.50366915570066206</v>
      </c>
      <c r="T59" s="195">
        <v>0.56317101850234408</v>
      </c>
      <c r="U59" s="195">
        <v>0.57671204900489792</v>
      </c>
      <c r="V59" s="195">
        <v>0.49683883119904865</v>
      </c>
      <c r="W59" s="195">
        <v>0.445319996064996</v>
      </c>
      <c r="X59" s="195">
        <v>0.47692282412587184</v>
      </c>
      <c r="Y59" s="195">
        <v>0.46781966265548652</v>
      </c>
      <c r="Z59" s="126">
        <v>0.47277417396579341</v>
      </c>
      <c r="AB59" s="211"/>
      <c r="AC59" s="211"/>
      <c r="AD59" s="211"/>
      <c r="AE59" s="211"/>
      <c r="AF59" s="211"/>
      <c r="AG59" s="211"/>
      <c r="AH59" s="211"/>
      <c r="AI59" s="211"/>
      <c r="AJ59" s="211"/>
      <c r="AK59" s="211"/>
      <c r="AL59" s="211"/>
      <c r="AM59" s="211"/>
      <c r="AN59" s="211"/>
      <c r="AO59" s="211"/>
      <c r="AP59" s="211"/>
      <c r="AQ59" s="211"/>
      <c r="AR59" s="211"/>
      <c r="AS59" s="211"/>
      <c r="AT59" s="211"/>
      <c r="AU59" s="211"/>
      <c r="AV59" s="211"/>
      <c r="AW59" s="211"/>
      <c r="AX59" s="211"/>
    </row>
    <row r="60" spans="1:50" x14ac:dyDescent="0.35">
      <c r="A60" s="83"/>
      <c r="B60" s="123" t="s">
        <v>123</v>
      </c>
      <c r="C60" s="161" t="s">
        <v>44</v>
      </c>
      <c r="D60" s="216">
        <v>0</v>
      </c>
      <c r="E60" s="216">
        <v>0</v>
      </c>
      <c r="F60" s="124">
        <v>0.16378325633043286</v>
      </c>
      <c r="G60" s="124">
        <v>0.15516137588263926</v>
      </c>
      <c r="H60" s="124">
        <v>9.6700410852560897E-2</v>
      </c>
      <c r="I60" s="124">
        <v>0.16570647161928773</v>
      </c>
      <c r="J60" s="126">
        <v>0.2708000567616769</v>
      </c>
      <c r="K60" s="195">
        <v>0.15769780219780219</v>
      </c>
      <c r="L60" s="195">
        <v>0.15030490451388889</v>
      </c>
      <c r="M60" s="195">
        <v>0.16076811467310406</v>
      </c>
      <c r="N60" s="195">
        <v>0.1523030094444619</v>
      </c>
      <c r="O60" s="195">
        <v>0.13660949143803741</v>
      </c>
      <c r="P60" s="195">
        <v>9.8653680570106803E-2</v>
      </c>
      <c r="Q60" s="195">
        <v>8.9975834289935316E-2</v>
      </c>
      <c r="R60" s="195">
        <v>7.6981824524841799E-2</v>
      </c>
      <c r="S60" s="195">
        <v>7.6713506444757912E-2</v>
      </c>
      <c r="T60" s="195">
        <v>6.1481136754677174E-2</v>
      </c>
      <c r="U60" s="195">
        <v>0.2012763561283864</v>
      </c>
      <c r="V60" s="195">
        <v>0.22900735927210406</v>
      </c>
      <c r="W60" s="195">
        <v>0.27803066679800492</v>
      </c>
      <c r="X60" s="195">
        <v>0.25823854653924361</v>
      </c>
      <c r="Y60" s="195">
        <v>0.27162189552952815</v>
      </c>
      <c r="Z60" s="126">
        <v>0.27531351994592596</v>
      </c>
      <c r="AB60" s="211"/>
      <c r="AC60" s="211"/>
      <c r="AD60" s="211"/>
      <c r="AE60" s="211"/>
      <c r="AF60" s="211"/>
      <c r="AG60" s="211"/>
      <c r="AH60" s="211"/>
      <c r="AI60" s="211"/>
      <c r="AJ60" s="211"/>
      <c r="AK60" s="211"/>
      <c r="AL60" s="211"/>
      <c r="AM60" s="211"/>
      <c r="AN60" s="211"/>
      <c r="AO60" s="211"/>
      <c r="AP60" s="211"/>
      <c r="AQ60" s="211"/>
      <c r="AR60" s="211"/>
      <c r="AS60" s="211"/>
      <c r="AT60" s="211"/>
      <c r="AU60" s="211"/>
      <c r="AV60" s="211"/>
      <c r="AW60" s="211"/>
      <c r="AX60" s="211"/>
    </row>
    <row r="61" spans="1:50" x14ac:dyDescent="0.35">
      <c r="A61" s="83"/>
      <c r="B61" s="123" t="s">
        <v>124</v>
      </c>
      <c r="C61" s="161" t="s">
        <v>44</v>
      </c>
      <c r="D61" s="216">
        <v>0</v>
      </c>
      <c r="E61" s="216">
        <v>0</v>
      </c>
      <c r="F61" s="124">
        <v>2.8565695755450586E-2</v>
      </c>
      <c r="G61" s="124">
        <v>9.2005750791040689E-2</v>
      </c>
      <c r="H61" s="124">
        <v>7.278900280037455E-2</v>
      </c>
      <c r="I61" s="124">
        <v>3.8859171488192436E-2</v>
      </c>
      <c r="J61" s="126">
        <v>3.2794272878695747E-2</v>
      </c>
      <c r="K61" s="195">
        <v>4.8120879120879118E-2</v>
      </c>
      <c r="L61" s="195">
        <v>8.6510416666666673E-2</v>
      </c>
      <c r="M61" s="195">
        <v>6.3545718729023065E-2</v>
      </c>
      <c r="N61" s="195">
        <v>0.15664844521720478</v>
      </c>
      <c r="O61" s="195">
        <v>9.779303299231884E-2</v>
      </c>
      <c r="P61" s="195">
        <v>7.4489634076003286E-2</v>
      </c>
      <c r="Q61" s="195">
        <v>6.1384177496219626E-2</v>
      </c>
      <c r="R61" s="195">
        <v>6.61451651032713E-2</v>
      </c>
      <c r="S61" s="195">
        <v>5.5330416648549749E-2</v>
      </c>
      <c r="T61" s="195">
        <v>5.6690840132501634E-2</v>
      </c>
      <c r="U61" s="195">
        <v>2.3593464282214951E-2</v>
      </c>
      <c r="V61" s="195">
        <v>3.8297772410906726E-2</v>
      </c>
      <c r="W61" s="195">
        <v>3.8740757562859121E-2</v>
      </c>
      <c r="X61" s="195">
        <v>3.686101726372102E-2</v>
      </c>
      <c r="Y61" s="195">
        <v>3.4832079249078225E-2</v>
      </c>
      <c r="Z61" s="126">
        <v>2.1912950870653595E-2</v>
      </c>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row>
    <row r="62" spans="1:50" x14ac:dyDescent="0.35">
      <c r="A62" s="83"/>
      <c r="B62" s="123" t="s">
        <v>125</v>
      </c>
      <c r="C62" s="161" t="s">
        <v>44</v>
      </c>
      <c r="D62" s="217">
        <v>0</v>
      </c>
      <c r="E62" s="216">
        <v>0</v>
      </c>
      <c r="F62" s="195">
        <v>0</v>
      </c>
      <c r="G62" s="124">
        <v>0</v>
      </c>
      <c r="H62" s="195">
        <v>4.8018893251817626E-5</v>
      </c>
      <c r="I62" s="195">
        <v>1.4247512315334208E-3</v>
      </c>
      <c r="J62" s="126">
        <v>7.9426431700783343E-3</v>
      </c>
      <c r="K62" s="195">
        <v>0</v>
      </c>
      <c r="L62" s="195">
        <v>0</v>
      </c>
      <c r="M62" s="195">
        <v>4.8989564180498402E-5</v>
      </c>
      <c r="N62" s="195">
        <v>-4.201511650255444E-5</v>
      </c>
      <c r="O62" s="195">
        <v>0</v>
      </c>
      <c r="P62" s="195">
        <v>0</v>
      </c>
      <c r="Q62" s="195">
        <v>1.1731589418924826E-4</v>
      </c>
      <c r="R62" s="195">
        <v>5.2788979497219407E-5</v>
      </c>
      <c r="S62" s="195">
        <v>1.6456574731837637E-3</v>
      </c>
      <c r="T62" s="195">
        <v>3.3877202275383496E-3</v>
      </c>
      <c r="U62" s="195">
        <v>9.2834485697657532E-4</v>
      </c>
      <c r="V62" s="195">
        <v>7.6786343580862988E-4</v>
      </c>
      <c r="W62" s="195">
        <v>7.0082017880349649E-3</v>
      </c>
      <c r="X62" s="195">
        <v>1.0231390827090615E-2</v>
      </c>
      <c r="Y62" s="195">
        <v>5.0310092765876299E-3</v>
      </c>
      <c r="Z62" s="126">
        <v>9.6147140214725701E-3</v>
      </c>
      <c r="AB62" s="211"/>
      <c r="AC62" s="211"/>
      <c r="AD62" s="211"/>
      <c r="AE62" s="211"/>
      <c r="AF62" s="211"/>
      <c r="AG62" s="211"/>
      <c r="AH62" s="211"/>
      <c r="AI62" s="211"/>
      <c r="AJ62" s="211"/>
      <c r="AK62" s="211"/>
      <c r="AL62" s="211"/>
      <c r="AM62" s="211"/>
      <c r="AN62" s="211"/>
      <c r="AO62" s="211"/>
      <c r="AP62" s="211"/>
      <c r="AQ62" s="211"/>
      <c r="AR62" s="211"/>
      <c r="AS62" s="211"/>
      <c r="AT62" s="211"/>
      <c r="AU62" s="211"/>
      <c r="AV62" s="211"/>
      <c r="AW62" s="211"/>
      <c r="AX62" s="211"/>
    </row>
    <row r="63" spans="1:50" x14ac:dyDescent="0.35">
      <c r="A63" s="83"/>
      <c r="B63" s="163" t="s">
        <v>117</v>
      </c>
      <c r="C63" s="201" t="s">
        <v>44</v>
      </c>
      <c r="D63" s="218">
        <v>0</v>
      </c>
      <c r="E63" s="219">
        <v>0</v>
      </c>
      <c r="F63" s="346">
        <v>-3.0765236220598926E-2</v>
      </c>
      <c r="G63" s="346">
        <v>-7.5333469915899412E-2</v>
      </c>
      <c r="H63" s="346">
        <v>-6.6910871841211708E-2</v>
      </c>
      <c r="I63" s="346">
        <v>-3.3360876754180535E-2</v>
      </c>
      <c r="J63" s="126">
        <v>-2.8680092588869884E-2</v>
      </c>
      <c r="K63" s="347">
        <v>-3.1245054945054945E-2</v>
      </c>
      <c r="L63" s="347">
        <v>-7.8159722222222228E-2</v>
      </c>
      <c r="M63" s="347">
        <v>-5.1077353479509834E-2</v>
      </c>
      <c r="N63" s="347">
        <v>-0.1296792101158098</v>
      </c>
      <c r="O63" s="347">
        <v>-8.2825948928978932E-2</v>
      </c>
      <c r="P63" s="347">
        <v>-7.4922961532215684E-2</v>
      </c>
      <c r="Q63" s="347">
        <v>-5.4848590879234875E-2</v>
      </c>
      <c r="R63" s="347">
        <v>-6.1786057741962871E-2</v>
      </c>
      <c r="S63" s="347">
        <v>-4.6907842631114589E-2</v>
      </c>
      <c r="T63" s="347">
        <v>-4.7308305362192667E-2</v>
      </c>
      <c r="U63" s="347">
        <v>-2.178139745177364E-2</v>
      </c>
      <c r="V63" s="347">
        <v>-3.2154986378079904E-2</v>
      </c>
      <c r="W63" s="195">
        <v>-3.2917980370759679E-2</v>
      </c>
      <c r="X63" s="347">
        <v>-2.9420698384028453E-2</v>
      </c>
      <c r="Y63" s="195">
        <v>-1.8748352055132179E-2</v>
      </c>
      <c r="Z63" s="126">
        <v>-3.453160508263961E-2</v>
      </c>
      <c r="AB63" s="211"/>
      <c r="AC63" s="211"/>
      <c r="AD63" s="211"/>
      <c r="AE63" s="211"/>
      <c r="AF63" s="211"/>
      <c r="AG63" s="211"/>
      <c r="AH63" s="211"/>
      <c r="AI63" s="211"/>
      <c r="AJ63" s="211"/>
      <c r="AK63" s="211"/>
      <c r="AL63" s="211"/>
      <c r="AM63" s="211"/>
      <c r="AN63" s="211"/>
      <c r="AO63" s="211"/>
      <c r="AP63" s="211"/>
      <c r="AQ63" s="211"/>
      <c r="AR63" s="211"/>
      <c r="AS63" s="211"/>
      <c r="AT63" s="211"/>
      <c r="AU63" s="211"/>
      <c r="AV63" s="211"/>
      <c r="AW63" s="211"/>
      <c r="AX63" s="211"/>
    </row>
    <row r="64" spans="1:50" x14ac:dyDescent="0.35">
      <c r="A64" s="83"/>
      <c r="B64" s="208" t="s">
        <v>128</v>
      </c>
      <c r="C64" s="209"/>
      <c r="D64" s="210"/>
      <c r="E64" s="210"/>
      <c r="F64" s="331"/>
      <c r="G64" s="331"/>
      <c r="H64" s="331"/>
      <c r="I64" s="332"/>
      <c r="J64" s="333"/>
      <c r="K64" s="331"/>
      <c r="L64" s="331"/>
      <c r="M64" s="331"/>
      <c r="N64" s="331"/>
      <c r="O64" s="331"/>
      <c r="P64" s="331"/>
      <c r="Q64" s="331"/>
      <c r="R64" s="331"/>
      <c r="S64" s="331"/>
      <c r="T64" s="331"/>
      <c r="U64" s="331"/>
      <c r="V64" s="331"/>
      <c r="W64" s="331"/>
      <c r="X64" s="331"/>
      <c r="Y64" s="331"/>
      <c r="Z64" s="334"/>
      <c r="AB64" s="211"/>
      <c r="AC64" s="211"/>
      <c r="AD64" s="211"/>
      <c r="AE64" s="211"/>
      <c r="AF64" s="211"/>
      <c r="AG64" s="211"/>
      <c r="AH64" s="211"/>
      <c r="AI64" s="211"/>
      <c r="AJ64" s="211"/>
      <c r="AK64" s="211"/>
      <c r="AL64" s="211"/>
      <c r="AM64" s="211"/>
      <c r="AN64" s="211"/>
      <c r="AO64" s="211"/>
      <c r="AP64" s="211"/>
      <c r="AQ64" s="211"/>
      <c r="AR64" s="211"/>
      <c r="AS64" s="211"/>
      <c r="AT64" s="211"/>
      <c r="AU64" s="211"/>
      <c r="AV64" s="211"/>
      <c r="AW64" s="211"/>
      <c r="AX64" s="211"/>
    </row>
    <row r="65" spans="1:50" x14ac:dyDescent="0.35">
      <c r="A65" s="83"/>
      <c r="B65" s="123" t="s">
        <v>60</v>
      </c>
      <c r="C65" s="161" t="s">
        <v>22</v>
      </c>
      <c r="D65" s="220">
        <v>0</v>
      </c>
      <c r="E65" s="220">
        <v>0</v>
      </c>
      <c r="F65" s="395">
        <v>3423.8969999999999</v>
      </c>
      <c r="G65" s="395">
        <v>3909.6329999999998</v>
      </c>
      <c r="H65" s="395">
        <v>5363.9650000000001</v>
      </c>
      <c r="I65" s="395">
        <v>9363.4950000000008</v>
      </c>
      <c r="J65" s="390">
        <v>11094.234435</v>
      </c>
      <c r="K65" s="395">
        <v>910</v>
      </c>
      <c r="L65" s="395">
        <v>921.6</v>
      </c>
      <c r="M65" s="395">
        <v>959.38800000000003</v>
      </c>
      <c r="N65" s="395">
        <v>1118.6449999999998</v>
      </c>
      <c r="O65" s="395">
        <v>1047.3649999999998</v>
      </c>
      <c r="P65" s="395">
        <v>1241.55530024</v>
      </c>
      <c r="Q65" s="395">
        <v>1466.12769976</v>
      </c>
      <c r="R65" s="395">
        <v>1608.9170000000001</v>
      </c>
      <c r="S65" s="395">
        <v>1739.2380000000001</v>
      </c>
      <c r="T65" s="395">
        <v>1992.499</v>
      </c>
      <c r="U65" s="395">
        <v>3139.433</v>
      </c>
      <c r="V65" s="395">
        <v>2492.3250000000007</v>
      </c>
      <c r="W65" s="396">
        <v>2513.2440000000001</v>
      </c>
      <c r="X65" s="396">
        <v>2759.2769999999996</v>
      </c>
      <c r="Y65" s="395">
        <v>3050.3159999999993</v>
      </c>
      <c r="Z65" s="397">
        <v>2771.3974350000012</v>
      </c>
      <c r="AB65" s="211"/>
      <c r="AC65" s="211"/>
      <c r="AD65" s="211"/>
      <c r="AE65" s="211"/>
      <c r="AF65" s="211"/>
      <c r="AG65" s="211"/>
      <c r="AH65" s="211"/>
      <c r="AI65" s="211"/>
      <c r="AJ65" s="211"/>
      <c r="AK65" s="211"/>
      <c r="AL65" s="211"/>
      <c r="AM65" s="211"/>
      <c r="AN65" s="211"/>
      <c r="AO65" s="211"/>
      <c r="AP65" s="211"/>
      <c r="AQ65" s="211"/>
      <c r="AR65" s="211"/>
      <c r="AS65" s="211"/>
      <c r="AT65" s="211"/>
      <c r="AU65" s="211"/>
      <c r="AV65" s="211"/>
      <c r="AW65" s="211"/>
      <c r="AX65" s="211"/>
    </row>
    <row r="66" spans="1:50" x14ac:dyDescent="0.35">
      <c r="A66" s="83"/>
      <c r="B66" s="123" t="s">
        <v>129</v>
      </c>
      <c r="C66" s="161" t="s">
        <v>22</v>
      </c>
      <c r="D66" s="220">
        <v>0</v>
      </c>
      <c r="E66" s="220">
        <v>0</v>
      </c>
      <c r="F66" s="395">
        <v>0</v>
      </c>
      <c r="G66" s="395">
        <v>0</v>
      </c>
      <c r="H66" s="395">
        <v>0</v>
      </c>
      <c r="I66" s="395">
        <v>3.1459999999999999</v>
      </c>
      <c r="J66" s="390">
        <v>2.073969</v>
      </c>
      <c r="K66" s="395">
        <v>0</v>
      </c>
      <c r="L66" s="395">
        <v>0</v>
      </c>
      <c r="M66" s="395">
        <v>0</v>
      </c>
      <c r="N66" s="395">
        <v>0</v>
      </c>
      <c r="O66" s="395">
        <v>0</v>
      </c>
      <c r="P66" s="395">
        <v>0</v>
      </c>
      <c r="Q66" s="395">
        <v>0</v>
      </c>
      <c r="R66" s="395">
        <v>0</v>
      </c>
      <c r="S66" s="395">
        <v>0</v>
      </c>
      <c r="T66" s="395">
        <v>0</v>
      </c>
      <c r="U66" s="395">
        <v>2.6349999999999998</v>
      </c>
      <c r="V66" s="395">
        <v>0.51100000000000012</v>
      </c>
      <c r="W66" s="396">
        <v>0.28000000000000003</v>
      </c>
      <c r="X66" s="396">
        <v>0.40300000000000002</v>
      </c>
      <c r="Y66" s="395">
        <v>1.177</v>
      </c>
      <c r="Z66" s="397">
        <v>0.21396899999999985</v>
      </c>
      <c r="AB66" s="211"/>
      <c r="AC66" s="211"/>
      <c r="AD66" s="211"/>
      <c r="AE66" s="211"/>
      <c r="AF66" s="211"/>
      <c r="AG66" s="211"/>
      <c r="AH66" s="211"/>
      <c r="AI66" s="211"/>
      <c r="AJ66" s="211"/>
      <c r="AK66" s="211"/>
      <c r="AL66" s="211"/>
      <c r="AM66" s="211"/>
      <c r="AN66" s="211"/>
      <c r="AO66" s="211"/>
      <c r="AP66" s="211"/>
      <c r="AQ66" s="211"/>
      <c r="AR66" s="211"/>
      <c r="AS66" s="211"/>
      <c r="AT66" s="211"/>
      <c r="AU66" s="211"/>
      <c r="AV66" s="211"/>
      <c r="AW66" s="211"/>
      <c r="AX66" s="211"/>
    </row>
    <row r="67" spans="1:50" x14ac:dyDescent="0.35">
      <c r="A67" s="83"/>
      <c r="B67" s="123" t="s">
        <v>130</v>
      </c>
      <c r="C67" s="161" t="s">
        <v>22</v>
      </c>
      <c r="D67" s="220">
        <v>0</v>
      </c>
      <c r="E67" s="220">
        <v>0</v>
      </c>
      <c r="F67" s="395">
        <v>0</v>
      </c>
      <c r="G67" s="395">
        <v>0</v>
      </c>
      <c r="H67" s="395">
        <v>133.87100000000001</v>
      </c>
      <c r="I67" s="395">
        <v>303.827</v>
      </c>
      <c r="J67" s="390">
        <v>640.07300799999996</v>
      </c>
      <c r="K67" s="395">
        <v>0</v>
      </c>
      <c r="L67" s="395">
        <v>0</v>
      </c>
      <c r="M67" s="395">
        <v>0</v>
      </c>
      <c r="N67" s="395">
        <v>0</v>
      </c>
      <c r="O67" s="395">
        <v>0</v>
      </c>
      <c r="P67" s="395">
        <v>0</v>
      </c>
      <c r="Q67" s="395">
        <v>0</v>
      </c>
      <c r="R67" s="395">
        <v>133.87100000000001</v>
      </c>
      <c r="S67" s="395">
        <v>77.665000000000006</v>
      </c>
      <c r="T67" s="395">
        <v>63.335999999999999</v>
      </c>
      <c r="U67" s="395">
        <v>76.258999999999972</v>
      </c>
      <c r="V67" s="395">
        <v>86.567000000000007</v>
      </c>
      <c r="W67" s="396">
        <v>142.291</v>
      </c>
      <c r="X67" s="396">
        <v>157.47699999999998</v>
      </c>
      <c r="Y67" s="395">
        <v>175.24600000000004</v>
      </c>
      <c r="Z67" s="397">
        <v>165.05900799999995</v>
      </c>
      <c r="AB67" s="211"/>
      <c r="AC67" s="211"/>
      <c r="AD67" s="211"/>
      <c r="AE67" s="211"/>
      <c r="AF67" s="211"/>
      <c r="AG67" s="211"/>
      <c r="AH67" s="211"/>
      <c r="AI67" s="211"/>
      <c r="AJ67" s="211"/>
      <c r="AK67" s="211"/>
      <c r="AL67" s="211"/>
      <c r="AM67" s="211"/>
      <c r="AN67" s="211"/>
      <c r="AO67" s="211"/>
      <c r="AP67" s="211"/>
      <c r="AQ67" s="211"/>
      <c r="AR67" s="211"/>
      <c r="AS67" s="211"/>
      <c r="AT67" s="211"/>
      <c r="AU67" s="211"/>
      <c r="AV67" s="211"/>
      <c r="AW67" s="211"/>
      <c r="AX67" s="211"/>
    </row>
    <row r="68" spans="1:50" x14ac:dyDescent="0.35">
      <c r="A68" s="83"/>
      <c r="B68" s="123" t="s">
        <v>131</v>
      </c>
      <c r="C68" s="161" t="s">
        <v>22</v>
      </c>
      <c r="D68" s="220">
        <v>0</v>
      </c>
      <c r="E68" s="220">
        <v>0</v>
      </c>
      <c r="F68" s="395">
        <v>0</v>
      </c>
      <c r="G68" s="395">
        <v>0</v>
      </c>
      <c r="H68" s="395">
        <v>0</v>
      </c>
      <c r="I68" s="395">
        <v>261.685</v>
      </c>
      <c r="J68" s="390">
        <v>849.68197599999985</v>
      </c>
      <c r="K68" s="395">
        <v>0</v>
      </c>
      <c r="L68" s="395">
        <v>0</v>
      </c>
      <c r="M68" s="395">
        <v>0</v>
      </c>
      <c r="N68" s="395">
        <v>0</v>
      </c>
      <c r="O68" s="395">
        <v>0</v>
      </c>
      <c r="P68" s="395">
        <v>0</v>
      </c>
      <c r="Q68" s="395">
        <v>0</v>
      </c>
      <c r="R68" s="395">
        <v>0</v>
      </c>
      <c r="S68" s="395">
        <v>0</v>
      </c>
      <c r="T68" s="395">
        <v>4.1189999999999998</v>
      </c>
      <c r="U68" s="395">
        <v>163.089</v>
      </c>
      <c r="V68" s="395">
        <v>94.477000000000004</v>
      </c>
      <c r="W68" s="396">
        <v>220.762</v>
      </c>
      <c r="X68" s="396">
        <v>185.44900000000001</v>
      </c>
      <c r="Y68" s="395">
        <v>225.88099999999997</v>
      </c>
      <c r="Z68" s="397">
        <v>217.58997599999992</v>
      </c>
      <c r="AB68" s="211"/>
      <c r="AC68" s="211"/>
      <c r="AD68" s="211"/>
      <c r="AE68" s="211"/>
      <c r="AF68" s="211"/>
      <c r="AG68" s="211"/>
      <c r="AH68" s="211"/>
      <c r="AI68" s="211"/>
      <c r="AJ68" s="211"/>
      <c r="AK68" s="211"/>
      <c r="AL68" s="211"/>
      <c r="AM68" s="211"/>
      <c r="AN68" s="211"/>
      <c r="AO68" s="211"/>
      <c r="AP68" s="211"/>
      <c r="AQ68" s="211"/>
      <c r="AR68" s="211"/>
      <c r="AS68" s="211"/>
      <c r="AT68" s="211"/>
      <c r="AU68" s="211"/>
      <c r="AV68" s="211"/>
      <c r="AW68" s="211"/>
      <c r="AX68" s="211"/>
    </row>
    <row r="69" spans="1:50" x14ac:dyDescent="0.35">
      <c r="A69" s="83"/>
      <c r="B69" s="123" t="s">
        <v>132</v>
      </c>
      <c r="C69" s="161" t="s">
        <v>22</v>
      </c>
      <c r="D69" s="220">
        <v>0</v>
      </c>
      <c r="E69" s="220">
        <v>0</v>
      </c>
      <c r="F69" s="395">
        <v>0</v>
      </c>
      <c r="G69" s="395">
        <v>0</v>
      </c>
      <c r="H69" s="395">
        <v>0</v>
      </c>
      <c r="I69" s="395">
        <v>1378.1780000000001</v>
      </c>
      <c r="J69" s="390">
        <v>3809.189042</v>
      </c>
      <c r="K69" s="395">
        <v>0</v>
      </c>
      <c r="L69" s="395">
        <v>0</v>
      </c>
      <c r="M69" s="395">
        <v>0</v>
      </c>
      <c r="N69" s="395">
        <v>0</v>
      </c>
      <c r="O69" s="395">
        <v>0</v>
      </c>
      <c r="P69" s="395">
        <v>0</v>
      </c>
      <c r="Q69" s="395">
        <v>0</v>
      </c>
      <c r="R69" s="395">
        <v>0</v>
      </c>
      <c r="S69" s="395">
        <v>0</v>
      </c>
      <c r="T69" s="395">
        <v>0</v>
      </c>
      <c r="U69" s="395">
        <v>671.53200000000004</v>
      </c>
      <c r="V69" s="395">
        <v>706.64600000000007</v>
      </c>
      <c r="W69" s="396">
        <v>823.72299999999996</v>
      </c>
      <c r="X69" s="396">
        <v>885.21500000000015</v>
      </c>
      <c r="Y69" s="395">
        <v>950.33300000000008</v>
      </c>
      <c r="Z69" s="397">
        <v>1149.9180419999998</v>
      </c>
      <c r="AB69" s="211"/>
      <c r="AC69" s="211"/>
      <c r="AD69" s="211"/>
      <c r="AE69" s="211"/>
      <c r="AF69" s="211"/>
      <c r="AG69" s="211"/>
      <c r="AH69" s="211"/>
      <c r="AI69" s="211"/>
      <c r="AJ69" s="211"/>
      <c r="AK69" s="211"/>
      <c r="AL69" s="211"/>
      <c r="AM69" s="211"/>
      <c r="AN69" s="211"/>
      <c r="AO69" s="211"/>
      <c r="AP69" s="211"/>
      <c r="AQ69" s="211"/>
      <c r="AR69" s="211"/>
      <c r="AS69" s="211"/>
      <c r="AT69" s="211"/>
      <c r="AU69" s="211"/>
      <c r="AV69" s="211"/>
      <c r="AW69" s="211"/>
      <c r="AX69" s="211"/>
    </row>
    <row r="70" spans="1:50" x14ac:dyDescent="0.35">
      <c r="A70" s="83"/>
      <c r="B70" s="123" t="s">
        <v>133</v>
      </c>
      <c r="C70" s="161" t="s">
        <v>22</v>
      </c>
      <c r="D70" s="220">
        <v>0</v>
      </c>
      <c r="E70" s="220">
        <v>0</v>
      </c>
      <c r="F70" s="395">
        <v>0</v>
      </c>
      <c r="G70" s="395">
        <v>0</v>
      </c>
      <c r="H70" s="395">
        <v>0</v>
      </c>
      <c r="I70" s="395">
        <v>368.19900000000001</v>
      </c>
      <c r="J70" s="390">
        <v>891.05837399999996</v>
      </c>
      <c r="K70" s="395">
        <v>0</v>
      </c>
      <c r="L70" s="395">
        <v>0</v>
      </c>
      <c r="M70" s="395">
        <v>0</v>
      </c>
      <c r="N70" s="395">
        <v>0</v>
      </c>
      <c r="O70" s="395">
        <v>0</v>
      </c>
      <c r="P70" s="395">
        <v>0</v>
      </c>
      <c r="Q70" s="395">
        <v>0</v>
      </c>
      <c r="R70" s="395">
        <v>0</v>
      </c>
      <c r="S70" s="395">
        <v>0</v>
      </c>
      <c r="T70" s="395">
        <v>0</v>
      </c>
      <c r="U70" s="395">
        <v>182.547</v>
      </c>
      <c r="V70" s="395">
        <v>185.65200000000002</v>
      </c>
      <c r="W70" s="396">
        <v>187.87899999999999</v>
      </c>
      <c r="X70" s="396">
        <v>193.31800000000001</v>
      </c>
      <c r="Y70" s="395">
        <v>254.36199999999999</v>
      </c>
      <c r="Z70" s="397">
        <v>255.49937399999996</v>
      </c>
      <c r="AB70" s="211"/>
      <c r="AC70" s="211"/>
      <c r="AD70" s="211"/>
      <c r="AE70" s="211"/>
      <c r="AF70" s="211"/>
      <c r="AG70" s="211"/>
      <c r="AH70" s="211"/>
      <c r="AI70" s="211"/>
      <c r="AJ70" s="211"/>
      <c r="AK70" s="211"/>
      <c r="AL70" s="211"/>
      <c r="AM70" s="211"/>
      <c r="AN70" s="211"/>
      <c r="AO70" s="211"/>
      <c r="AP70" s="211"/>
      <c r="AQ70" s="211"/>
      <c r="AR70" s="211"/>
      <c r="AS70" s="211"/>
      <c r="AT70" s="211"/>
      <c r="AU70" s="211"/>
      <c r="AV70" s="211"/>
      <c r="AW70" s="211"/>
      <c r="AX70" s="211"/>
    </row>
    <row r="71" spans="1:50" x14ac:dyDescent="0.35">
      <c r="A71" s="83"/>
      <c r="B71" s="123" t="s">
        <v>110</v>
      </c>
      <c r="C71" s="161" t="s">
        <v>22</v>
      </c>
      <c r="D71" s="220">
        <v>0</v>
      </c>
      <c r="E71" s="220">
        <v>0</v>
      </c>
      <c r="F71" s="395">
        <v>0</v>
      </c>
      <c r="G71" s="395">
        <v>0</v>
      </c>
      <c r="H71" s="395">
        <v>0</v>
      </c>
      <c r="I71" s="395">
        <v>0</v>
      </c>
      <c r="J71" s="390">
        <v>0</v>
      </c>
      <c r="K71" s="395">
        <v>0</v>
      </c>
      <c r="L71" s="395">
        <v>0</v>
      </c>
      <c r="M71" s="395">
        <v>0</v>
      </c>
      <c r="N71" s="395">
        <v>0</v>
      </c>
      <c r="O71" s="395">
        <v>0</v>
      </c>
      <c r="P71" s="395">
        <v>0</v>
      </c>
      <c r="Q71" s="395">
        <v>0</v>
      </c>
      <c r="R71" s="395">
        <v>0</v>
      </c>
      <c r="S71" s="395">
        <v>0</v>
      </c>
      <c r="T71" s="395">
        <v>0</v>
      </c>
      <c r="U71" s="395">
        <v>0</v>
      </c>
      <c r="V71" s="395">
        <v>0</v>
      </c>
      <c r="W71" s="395">
        <v>0</v>
      </c>
      <c r="X71" s="395">
        <v>0</v>
      </c>
      <c r="Y71" s="395">
        <v>0</v>
      </c>
      <c r="Z71" s="397">
        <v>0</v>
      </c>
      <c r="AB71" s="211"/>
      <c r="AC71" s="211"/>
      <c r="AD71" s="211"/>
      <c r="AE71" s="211"/>
      <c r="AF71" s="211"/>
      <c r="AG71" s="211"/>
      <c r="AH71" s="211"/>
      <c r="AI71" s="211"/>
      <c r="AJ71" s="211"/>
      <c r="AK71" s="211"/>
      <c r="AL71" s="211"/>
      <c r="AM71" s="211"/>
      <c r="AN71" s="211"/>
      <c r="AO71" s="211"/>
      <c r="AP71" s="211"/>
      <c r="AQ71" s="211"/>
      <c r="AR71" s="211"/>
      <c r="AS71" s="211"/>
      <c r="AT71" s="211"/>
      <c r="AU71" s="211"/>
      <c r="AV71" s="211"/>
      <c r="AW71" s="211"/>
      <c r="AX71" s="211"/>
    </row>
    <row r="72" spans="1:50" x14ac:dyDescent="0.35">
      <c r="A72" s="83"/>
      <c r="B72" s="163" t="s">
        <v>117</v>
      </c>
      <c r="C72" s="182" t="s">
        <v>22</v>
      </c>
      <c r="D72" s="221">
        <v>0</v>
      </c>
      <c r="E72" s="222">
        <v>0</v>
      </c>
      <c r="F72" s="398">
        <v>0</v>
      </c>
      <c r="G72" s="398">
        <v>0</v>
      </c>
      <c r="H72" s="398">
        <v>0</v>
      </c>
      <c r="I72" s="398">
        <v>0</v>
      </c>
      <c r="J72" s="390">
        <v>0</v>
      </c>
      <c r="K72" s="398">
        <v>0</v>
      </c>
      <c r="L72" s="398">
        <v>0</v>
      </c>
      <c r="M72" s="398">
        <v>0</v>
      </c>
      <c r="N72" s="398">
        <v>0</v>
      </c>
      <c r="O72" s="398">
        <v>0</v>
      </c>
      <c r="P72" s="398">
        <v>0</v>
      </c>
      <c r="Q72" s="398">
        <v>0</v>
      </c>
      <c r="R72" s="398">
        <v>0</v>
      </c>
      <c r="S72" s="398">
        <v>0</v>
      </c>
      <c r="T72" s="398">
        <v>0</v>
      </c>
      <c r="U72" s="398">
        <v>0</v>
      </c>
      <c r="V72" s="398">
        <v>0</v>
      </c>
      <c r="W72" s="398">
        <v>0</v>
      </c>
      <c r="X72" s="398">
        <v>0</v>
      </c>
      <c r="Y72" s="398">
        <v>0</v>
      </c>
      <c r="Z72" s="397">
        <v>0</v>
      </c>
      <c r="AB72" s="211"/>
      <c r="AC72" s="211"/>
      <c r="AD72" s="211"/>
      <c r="AE72" s="211"/>
      <c r="AF72" s="211"/>
      <c r="AG72" s="211"/>
      <c r="AH72" s="211"/>
      <c r="AI72" s="211"/>
      <c r="AJ72" s="211"/>
      <c r="AK72" s="211"/>
      <c r="AL72" s="211"/>
      <c r="AM72" s="211"/>
      <c r="AN72" s="211"/>
      <c r="AO72" s="211"/>
      <c r="AP72" s="211"/>
      <c r="AQ72" s="211"/>
      <c r="AR72" s="211"/>
      <c r="AS72" s="211"/>
      <c r="AT72" s="211"/>
      <c r="AU72" s="211"/>
      <c r="AV72" s="211"/>
      <c r="AW72" s="211"/>
      <c r="AX72" s="211"/>
    </row>
    <row r="73" spans="1:50" x14ac:dyDescent="0.35">
      <c r="A73" s="83"/>
      <c r="B73" s="213" t="s">
        <v>126</v>
      </c>
      <c r="C73" s="180" t="s">
        <v>22</v>
      </c>
      <c r="D73" s="223">
        <f t="shared" ref="D73:E73" si="8">SUM(D65:D72)</f>
        <v>0</v>
      </c>
      <c r="E73" s="224">
        <f t="shared" si="8"/>
        <v>0</v>
      </c>
      <c r="F73" s="399">
        <v>3423.8969999999999</v>
      </c>
      <c r="G73" s="399">
        <v>3909.6329999999998</v>
      </c>
      <c r="H73" s="399">
        <v>5497.8360000000002</v>
      </c>
      <c r="I73" s="400">
        <v>11678.53</v>
      </c>
      <c r="J73" s="401">
        <v>17286.310804000001</v>
      </c>
      <c r="K73" s="399">
        <v>910</v>
      </c>
      <c r="L73" s="399">
        <v>921.6</v>
      </c>
      <c r="M73" s="399">
        <v>959.38800000000003</v>
      </c>
      <c r="N73" s="399">
        <v>1118.6449999999998</v>
      </c>
      <c r="O73" s="399">
        <v>1047.3649999999998</v>
      </c>
      <c r="P73" s="399">
        <v>1241.55530024</v>
      </c>
      <c r="Q73" s="399">
        <v>1466.12769976</v>
      </c>
      <c r="R73" s="399">
        <v>1742.7880000000002</v>
      </c>
      <c r="S73" s="399">
        <v>1816.903</v>
      </c>
      <c r="T73" s="399">
        <v>2059.9540000000002</v>
      </c>
      <c r="U73" s="399">
        <v>4235.4949999999999</v>
      </c>
      <c r="V73" s="399">
        <v>3566.1780000000008</v>
      </c>
      <c r="W73" s="400">
        <v>3888.1790000000005</v>
      </c>
      <c r="X73" s="400">
        <v>4181.1389999999992</v>
      </c>
      <c r="Y73" s="402">
        <v>4657.3149999999996</v>
      </c>
      <c r="Z73" s="403">
        <v>4559.6778040000008</v>
      </c>
      <c r="AB73" s="211"/>
      <c r="AC73" s="211"/>
      <c r="AD73" s="211"/>
      <c r="AE73" s="211"/>
      <c r="AF73" s="211"/>
      <c r="AG73" s="211"/>
      <c r="AH73" s="211"/>
      <c r="AI73" s="211"/>
      <c r="AJ73" s="211"/>
      <c r="AK73" s="211"/>
      <c r="AL73" s="211"/>
      <c r="AM73" s="211"/>
      <c r="AN73" s="211"/>
      <c r="AO73" s="211"/>
      <c r="AP73" s="211"/>
      <c r="AQ73" s="211"/>
      <c r="AR73" s="211"/>
      <c r="AS73" s="211"/>
      <c r="AT73" s="211"/>
      <c r="AU73" s="211"/>
      <c r="AV73" s="211"/>
      <c r="AW73" s="211"/>
      <c r="AX73" s="211"/>
    </row>
    <row r="74" spans="1:50" x14ac:dyDescent="0.35">
      <c r="A74" s="83"/>
      <c r="B74" s="208" t="s">
        <v>134</v>
      </c>
      <c r="C74" s="209"/>
      <c r="D74" s="210"/>
      <c r="E74" s="210"/>
      <c r="F74" s="331"/>
      <c r="G74" s="331"/>
      <c r="H74" s="331"/>
      <c r="I74" s="332"/>
      <c r="J74" s="333"/>
      <c r="K74" s="331"/>
      <c r="L74" s="331"/>
      <c r="M74" s="331"/>
      <c r="N74" s="331"/>
      <c r="O74" s="331"/>
      <c r="P74" s="331"/>
      <c r="Q74" s="331"/>
      <c r="R74" s="331"/>
      <c r="S74" s="331"/>
      <c r="T74" s="331"/>
      <c r="U74" s="331"/>
      <c r="V74" s="331"/>
      <c r="W74" s="331"/>
      <c r="X74" s="331"/>
      <c r="Y74" s="331"/>
      <c r="Z74" s="334"/>
      <c r="AB74" s="211"/>
      <c r="AC74" s="211"/>
      <c r="AD74" s="211"/>
      <c r="AE74" s="211"/>
      <c r="AF74" s="211"/>
      <c r="AG74" s="211"/>
      <c r="AH74" s="211"/>
      <c r="AI74" s="211"/>
      <c r="AJ74" s="211"/>
      <c r="AK74" s="211"/>
      <c r="AL74" s="211"/>
      <c r="AM74" s="211"/>
      <c r="AN74" s="211"/>
      <c r="AO74" s="211"/>
      <c r="AP74" s="211"/>
      <c r="AQ74" s="211"/>
      <c r="AR74" s="211"/>
      <c r="AS74" s="211"/>
      <c r="AT74" s="211"/>
      <c r="AU74" s="211"/>
      <c r="AV74" s="211"/>
      <c r="AW74" s="211"/>
      <c r="AX74" s="211"/>
    </row>
    <row r="75" spans="1:50" x14ac:dyDescent="0.35">
      <c r="A75" s="83"/>
      <c r="B75" s="123" t="s">
        <v>120</v>
      </c>
      <c r="C75" s="161" t="s">
        <v>22</v>
      </c>
      <c r="D75" s="152">
        <v>0</v>
      </c>
      <c r="E75" s="152">
        <v>0</v>
      </c>
      <c r="F75" s="404">
        <v>751.22500000000002</v>
      </c>
      <c r="G75" s="404">
        <v>623.95899999999995</v>
      </c>
      <c r="H75" s="404">
        <v>740.58100000000002</v>
      </c>
      <c r="I75" s="405">
        <v>938.36400000000003</v>
      </c>
      <c r="J75" s="406">
        <v>1276.5329999999999</v>
      </c>
      <c r="K75" s="404">
        <v>151.83799999999999</v>
      </c>
      <c r="L75" s="404">
        <v>155.08000000000001</v>
      </c>
      <c r="M75" s="404">
        <v>158.62300000000002</v>
      </c>
      <c r="N75" s="404">
        <v>158.41799999999989</v>
      </c>
      <c r="O75" s="404">
        <v>153.78700000000001</v>
      </c>
      <c r="P75" s="404">
        <v>161.18699999999998</v>
      </c>
      <c r="Q75" s="404">
        <v>186.67200000000005</v>
      </c>
      <c r="R75" s="404">
        <v>238.93499999999995</v>
      </c>
      <c r="S75" s="404">
        <v>218.66900000000001</v>
      </c>
      <c r="T75" s="404">
        <v>206.73799999999997</v>
      </c>
      <c r="U75" s="404">
        <v>276.012</v>
      </c>
      <c r="V75" s="404">
        <v>236.94500000000005</v>
      </c>
      <c r="W75" s="405">
        <v>303.82400000000001</v>
      </c>
      <c r="X75" s="405">
        <v>288.55500000000001</v>
      </c>
      <c r="Y75" s="405">
        <v>330.41400000000004</v>
      </c>
      <c r="Z75" s="407">
        <v>353.73999999999984</v>
      </c>
      <c r="AB75" s="211"/>
      <c r="AC75" s="211"/>
      <c r="AD75" s="211"/>
      <c r="AE75" s="211"/>
      <c r="AF75" s="211"/>
      <c r="AG75" s="211"/>
      <c r="AH75" s="211"/>
      <c r="AI75" s="211"/>
      <c r="AJ75" s="211"/>
      <c r="AK75" s="211"/>
      <c r="AL75" s="211"/>
      <c r="AM75" s="211"/>
      <c r="AN75" s="211"/>
      <c r="AO75" s="211"/>
      <c r="AP75" s="211"/>
      <c r="AQ75" s="211"/>
      <c r="AR75" s="211"/>
      <c r="AS75" s="211"/>
      <c r="AT75" s="211"/>
      <c r="AU75" s="211"/>
      <c r="AV75" s="211"/>
      <c r="AW75" s="211"/>
      <c r="AX75" s="211"/>
    </row>
    <row r="76" spans="1:50" x14ac:dyDescent="0.35">
      <c r="A76" s="83"/>
      <c r="B76" s="123" t="s">
        <v>121</v>
      </c>
      <c r="C76" s="161" t="s">
        <v>22</v>
      </c>
      <c r="D76" s="152">
        <v>0</v>
      </c>
      <c r="E76" s="152">
        <v>0</v>
      </c>
      <c r="F76" s="404">
        <v>971.38900000000001</v>
      </c>
      <c r="G76" s="404">
        <v>903.55200000000002</v>
      </c>
      <c r="H76" s="404">
        <v>1208.057</v>
      </c>
      <c r="I76" s="405">
        <v>1042.845</v>
      </c>
      <c r="J76" s="406">
        <v>1156.191</v>
      </c>
      <c r="K76" s="404">
        <v>230.08099999999999</v>
      </c>
      <c r="L76" s="404">
        <v>210.82300000000001</v>
      </c>
      <c r="M76" s="404">
        <v>217.86900000000006</v>
      </c>
      <c r="N76" s="404">
        <v>244.779</v>
      </c>
      <c r="O76" s="404">
        <v>215.88200000000001</v>
      </c>
      <c r="P76" s="404">
        <v>364.59999999999997</v>
      </c>
      <c r="Q76" s="404">
        <v>242.35900000000009</v>
      </c>
      <c r="R76" s="404">
        <v>385.21599999999989</v>
      </c>
      <c r="S76" s="404">
        <v>269.625</v>
      </c>
      <c r="T76" s="404">
        <v>269.53800000000001</v>
      </c>
      <c r="U76" s="404">
        <v>336.64299999999997</v>
      </c>
      <c r="V76" s="404">
        <v>167.03899999999999</v>
      </c>
      <c r="W76" s="405">
        <v>269.69200000000001</v>
      </c>
      <c r="X76" s="405">
        <v>266.41899999999998</v>
      </c>
      <c r="Y76" s="405">
        <v>305.04399999999998</v>
      </c>
      <c r="Z76" s="407">
        <v>315.03600000000006</v>
      </c>
      <c r="AB76" s="211"/>
      <c r="AC76" s="211"/>
      <c r="AD76" s="211"/>
      <c r="AE76" s="211"/>
      <c r="AF76" s="211"/>
      <c r="AG76" s="211"/>
      <c r="AH76" s="211"/>
      <c r="AI76" s="211"/>
      <c r="AJ76" s="211"/>
      <c r="AK76" s="211"/>
      <c r="AL76" s="211"/>
      <c r="AM76" s="211"/>
      <c r="AN76" s="211"/>
      <c r="AO76" s="211"/>
      <c r="AP76" s="211"/>
      <c r="AQ76" s="211"/>
      <c r="AR76" s="211"/>
      <c r="AS76" s="211"/>
      <c r="AT76" s="211"/>
      <c r="AU76" s="211"/>
      <c r="AV76" s="211"/>
      <c r="AW76" s="211"/>
      <c r="AX76" s="211"/>
    </row>
    <row r="77" spans="1:50" x14ac:dyDescent="0.35">
      <c r="A77" s="83"/>
      <c r="B77" s="123" t="s">
        <v>122</v>
      </c>
      <c r="C77" s="161" t="s">
        <v>22</v>
      </c>
      <c r="D77" s="152">
        <v>0</v>
      </c>
      <c r="E77" s="152">
        <v>0</v>
      </c>
      <c r="F77" s="404">
        <v>172.89699999999999</v>
      </c>
      <c r="G77" s="404">
        <v>180.071</v>
      </c>
      <c r="H77" s="404">
        <v>625.21600000000001</v>
      </c>
      <c r="I77" s="405">
        <v>811.24300000000005</v>
      </c>
      <c r="J77" s="406">
        <v>1816.04</v>
      </c>
      <c r="K77" s="404">
        <v>35.225999999999999</v>
      </c>
      <c r="L77" s="404">
        <v>15.829000000000001</v>
      </c>
      <c r="M77" s="404">
        <v>22.973000000000006</v>
      </c>
      <c r="N77" s="404">
        <v>106.04299999999999</v>
      </c>
      <c r="O77" s="404">
        <v>111.43300000000001</v>
      </c>
      <c r="P77" s="404">
        <v>143.48399999999998</v>
      </c>
      <c r="Q77" s="404">
        <v>206.49100000000004</v>
      </c>
      <c r="R77" s="404">
        <v>163.80799999999999</v>
      </c>
      <c r="S77" s="404">
        <v>207.23</v>
      </c>
      <c r="T77" s="404">
        <v>220.69200000000004</v>
      </c>
      <c r="U77" s="404">
        <v>375.87400000000002</v>
      </c>
      <c r="V77" s="404">
        <v>7.4470000000000027</v>
      </c>
      <c r="W77" s="405">
        <v>355.22884821000002</v>
      </c>
      <c r="X77" s="405">
        <v>456.83715179000001</v>
      </c>
      <c r="Y77" s="405">
        <v>531.50900000000001</v>
      </c>
      <c r="Z77" s="407">
        <v>472.46499999999992</v>
      </c>
      <c r="AB77" s="211"/>
      <c r="AC77" s="211"/>
      <c r="AD77" s="211"/>
      <c r="AE77" s="211"/>
      <c r="AF77" s="211"/>
      <c r="AG77" s="211"/>
      <c r="AH77" s="211"/>
      <c r="AI77" s="211"/>
      <c r="AJ77" s="211"/>
      <c r="AK77" s="211"/>
      <c r="AL77" s="211"/>
      <c r="AM77" s="211"/>
      <c r="AN77" s="211"/>
      <c r="AO77" s="211"/>
      <c r="AP77" s="211"/>
      <c r="AQ77" s="211"/>
      <c r="AR77" s="211"/>
      <c r="AS77" s="211"/>
      <c r="AT77" s="211"/>
      <c r="AU77" s="211"/>
      <c r="AV77" s="211"/>
      <c r="AW77" s="211"/>
      <c r="AX77" s="211"/>
    </row>
    <row r="78" spans="1:50" x14ac:dyDescent="0.35">
      <c r="A78" s="83"/>
      <c r="B78" s="123" t="s">
        <v>123</v>
      </c>
      <c r="C78" s="161" t="s">
        <v>22</v>
      </c>
      <c r="D78" s="152">
        <v>0</v>
      </c>
      <c r="E78" s="152">
        <v>0</v>
      </c>
      <c r="F78" s="404">
        <v>137.44499999999999</v>
      </c>
      <c r="G78" s="404">
        <v>168.518</v>
      </c>
      <c r="H78" s="404">
        <v>66.58</v>
      </c>
      <c r="I78" s="405">
        <v>229.899</v>
      </c>
      <c r="J78" s="406">
        <v>652.87800000000004</v>
      </c>
      <c r="K78" s="404">
        <v>35.225999999999999</v>
      </c>
      <c r="L78" s="404">
        <v>46.872</v>
      </c>
      <c r="M78" s="404">
        <v>49.554999999999993</v>
      </c>
      <c r="N78" s="404">
        <v>36.865000000000002</v>
      </c>
      <c r="O78" s="404">
        <v>12.255000000000001</v>
      </c>
      <c r="P78" s="404">
        <v>14.436999999999999</v>
      </c>
      <c r="Q78" s="404">
        <v>23.643000000000001</v>
      </c>
      <c r="R78" s="404">
        <v>16.244999999999997</v>
      </c>
      <c r="S78" s="404">
        <v>18.23</v>
      </c>
      <c r="T78" s="404">
        <v>31.291999999999998</v>
      </c>
      <c r="U78" s="404">
        <v>102.17100000000001</v>
      </c>
      <c r="V78" s="404">
        <v>78.205999999999989</v>
      </c>
      <c r="W78" s="405">
        <v>149.739</v>
      </c>
      <c r="X78" s="405">
        <v>158.54799999999997</v>
      </c>
      <c r="Y78" s="405">
        <v>178.90300000000005</v>
      </c>
      <c r="Z78" s="407">
        <v>165.68800000000002</v>
      </c>
      <c r="AB78" s="211"/>
      <c r="AC78" s="211"/>
      <c r="AD78" s="211"/>
      <c r="AE78" s="211"/>
      <c r="AF78" s="211"/>
      <c r="AG78" s="211"/>
      <c r="AH78" s="211"/>
      <c r="AI78" s="211"/>
      <c r="AJ78" s="211"/>
      <c r="AK78" s="211"/>
      <c r="AL78" s="211"/>
      <c r="AM78" s="211"/>
      <c r="AN78" s="211"/>
      <c r="AO78" s="211"/>
      <c r="AP78" s="211"/>
      <c r="AQ78" s="211"/>
      <c r="AR78" s="211"/>
      <c r="AS78" s="211"/>
      <c r="AT78" s="211"/>
      <c r="AU78" s="211"/>
      <c r="AV78" s="211"/>
      <c r="AW78" s="211"/>
      <c r="AX78" s="211"/>
    </row>
    <row r="79" spans="1:50" x14ac:dyDescent="0.35">
      <c r="A79" s="83"/>
      <c r="B79" s="123" t="s">
        <v>124</v>
      </c>
      <c r="C79" s="161" t="s">
        <v>22</v>
      </c>
      <c r="D79" s="152">
        <v>0</v>
      </c>
      <c r="E79" s="152">
        <v>0</v>
      </c>
      <c r="F79" s="404">
        <v>66.875</v>
      </c>
      <c r="G79" s="404">
        <v>277.81099999999998</v>
      </c>
      <c r="H79" s="404">
        <v>332.49400000000003</v>
      </c>
      <c r="I79" s="405">
        <v>355.61900000000003</v>
      </c>
      <c r="J79" s="406">
        <v>359.61500000000001</v>
      </c>
      <c r="K79" s="404">
        <v>28.690999999999999</v>
      </c>
      <c r="L79" s="404">
        <v>60.590999999999994</v>
      </c>
      <c r="M79" s="404">
        <v>41.98299999999999</v>
      </c>
      <c r="N79" s="404">
        <v>146.54599999999999</v>
      </c>
      <c r="O79" s="404">
        <v>81.27</v>
      </c>
      <c r="P79" s="404">
        <v>76.138999999999996</v>
      </c>
      <c r="Q79" s="404">
        <v>71.248000000000005</v>
      </c>
      <c r="R79" s="404">
        <v>103.83700000000005</v>
      </c>
      <c r="S79" s="404">
        <v>82.12</v>
      </c>
      <c r="T79" s="404">
        <v>91.897999999999996</v>
      </c>
      <c r="U79" s="404">
        <v>78.942999999999998</v>
      </c>
      <c r="V79" s="404">
        <v>102.65800000000002</v>
      </c>
      <c r="W79" s="405">
        <v>119.14400000000001</v>
      </c>
      <c r="X79" s="405">
        <v>97.289999999999992</v>
      </c>
      <c r="Y79" s="405">
        <v>95.580000000000013</v>
      </c>
      <c r="Z79" s="407">
        <v>47.600999999999999</v>
      </c>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11"/>
      <c r="AX79" s="211"/>
    </row>
    <row r="80" spans="1:50" x14ac:dyDescent="0.35">
      <c r="A80" s="83"/>
      <c r="B80" s="123" t="s">
        <v>125</v>
      </c>
      <c r="C80" s="161" t="s">
        <v>22</v>
      </c>
      <c r="D80" s="152">
        <v>0</v>
      </c>
      <c r="E80" s="152">
        <v>0</v>
      </c>
      <c r="F80" s="404">
        <v>-317.80399999999997</v>
      </c>
      <c r="G80" s="404">
        <v>-176.42500000000001</v>
      </c>
      <c r="H80" s="404">
        <v>-187.26400000000001</v>
      </c>
      <c r="I80" s="405">
        <v>-15.029</v>
      </c>
      <c r="J80" s="408">
        <v>5.3710000000000022</v>
      </c>
      <c r="K80" s="404">
        <v>-34.097000000000001</v>
      </c>
      <c r="L80" s="404">
        <v>-35.571000000000005</v>
      </c>
      <c r="M80" s="404">
        <v>-32.972999999999992</v>
      </c>
      <c r="N80" s="404">
        <v>-73.78400000000002</v>
      </c>
      <c r="O80" s="404">
        <v>-47.904000000000003</v>
      </c>
      <c r="P80" s="404">
        <v>-39.258999999999993</v>
      </c>
      <c r="Q80" s="404">
        <v>-49.980000000000011</v>
      </c>
      <c r="R80" s="404">
        <v>-50.121000000000009</v>
      </c>
      <c r="S80" s="404">
        <v>-14.464</v>
      </c>
      <c r="T80" s="404">
        <v>-10.981</v>
      </c>
      <c r="U80" s="404">
        <v>-12.002000000000001</v>
      </c>
      <c r="V80" s="404">
        <v>22.418000000000003</v>
      </c>
      <c r="W80" s="405">
        <v>-1.0888482100000019</v>
      </c>
      <c r="X80" s="405">
        <v>31.114848210000002</v>
      </c>
      <c r="Y80" s="405">
        <v>-20.807000000000002</v>
      </c>
      <c r="Z80" s="408">
        <v>-3.8479999999999954</v>
      </c>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11"/>
      <c r="AX80" s="211"/>
    </row>
    <row r="81" spans="1:50" x14ac:dyDescent="0.35">
      <c r="A81" s="83"/>
      <c r="B81" s="163" t="s">
        <v>117</v>
      </c>
      <c r="C81" s="182" t="s">
        <v>22</v>
      </c>
      <c r="D81" s="158">
        <v>0</v>
      </c>
      <c r="E81" s="158">
        <v>0</v>
      </c>
      <c r="F81" s="409">
        <v>-1.0289999999999999</v>
      </c>
      <c r="G81" s="409">
        <v>-78.495000000000005</v>
      </c>
      <c r="H81" s="409">
        <v>-153.23699999999999</v>
      </c>
      <c r="I81" s="409">
        <v>-258.23399999999998</v>
      </c>
      <c r="J81" s="410">
        <v>-324.73700000000002</v>
      </c>
      <c r="K81" s="409">
        <v>0.27500000000000002</v>
      </c>
      <c r="L81" s="409">
        <v>-38.073</v>
      </c>
      <c r="M81" s="409">
        <v>-15.232999999999999</v>
      </c>
      <c r="N81" s="409">
        <v>-25.464000000000006</v>
      </c>
      <c r="O81" s="409">
        <v>-40.429000000000002</v>
      </c>
      <c r="P81" s="409">
        <v>-49.742999999999995</v>
      </c>
      <c r="Q81" s="409">
        <v>-29.414000000000001</v>
      </c>
      <c r="R81" s="409">
        <v>-33.650999999999996</v>
      </c>
      <c r="S81" s="409">
        <v>-66.817999999999998</v>
      </c>
      <c r="T81" s="409">
        <v>-72.174999999999997</v>
      </c>
      <c r="U81" s="409">
        <v>-51.463000000000001</v>
      </c>
      <c r="V81" s="409">
        <v>-67.777999999999992</v>
      </c>
      <c r="W81" s="409">
        <v>-72.370999999999995</v>
      </c>
      <c r="X81" s="409">
        <v>-67.397000000000006</v>
      </c>
      <c r="Y81" s="409">
        <v>-26.320999999999998</v>
      </c>
      <c r="Z81" s="410">
        <v>-158.64800000000002</v>
      </c>
      <c r="AB81" s="211"/>
      <c r="AC81" s="211"/>
      <c r="AD81" s="211"/>
      <c r="AE81" s="211"/>
      <c r="AF81" s="211"/>
      <c r="AG81" s="211"/>
      <c r="AH81" s="211"/>
      <c r="AI81" s="211"/>
      <c r="AJ81" s="211"/>
      <c r="AK81" s="211"/>
      <c r="AL81" s="211"/>
      <c r="AM81" s="211"/>
      <c r="AN81" s="211"/>
      <c r="AO81" s="211"/>
      <c r="AP81" s="211"/>
      <c r="AQ81" s="211"/>
      <c r="AR81" s="211"/>
      <c r="AS81" s="211"/>
      <c r="AT81" s="211"/>
      <c r="AU81" s="211"/>
      <c r="AV81" s="211"/>
      <c r="AW81" s="211"/>
      <c r="AX81" s="211"/>
    </row>
    <row r="82" spans="1:50" x14ac:dyDescent="0.35">
      <c r="A82" s="83"/>
      <c r="B82" s="213" t="s">
        <v>135</v>
      </c>
      <c r="C82" s="180" t="s">
        <v>22</v>
      </c>
      <c r="D82" s="214">
        <f t="shared" ref="D82:E82" si="9">SUM(D75:D81)</f>
        <v>0</v>
      </c>
      <c r="E82" s="215">
        <f t="shared" si="9"/>
        <v>0</v>
      </c>
      <c r="F82" s="411">
        <v>1780.998</v>
      </c>
      <c r="G82" s="411">
        <v>1898.991</v>
      </c>
      <c r="H82" s="411">
        <v>2632.4269999999997</v>
      </c>
      <c r="I82" s="411">
        <v>3104.7070000000003</v>
      </c>
      <c r="J82" s="412">
        <v>4941.8909999999996</v>
      </c>
      <c r="K82" s="411">
        <v>447.23999999999995</v>
      </c>
      <c r="L82" s="411">
        <v>415.55100000000004</v>
      </c>
      <c r="M82" s="411">
        <v>442.79700000000008</v>
      </c>
      <c r="N82" s="411">
        <v>593.40299999999979</v>
      </c>
      <c r="O82" s="411">
        <v>486.29399999999998</v>
      </c>
      <c r="P82" s="411">
        <v>670.84500000000003</v>
      </c>
      <c r="Q82" s="411">
        <v>651.01900000000023</v>
      </c>
      <c r="R82" s="411">
        <v>824.26900000000001</v>
      </c>
      <c r="S82" s="411">
        <v>714.59199999999998</v>
      </c>
      <c r="T82" s="411">
        <v>737.00200000000007</v>
      </c>
      <c r="U82" s="411">
        <v>1106.1780000000001</v>
      </c>
      <c r="V82" s="411">
        <v>546.93500000000006</v>
      </c>
      <c r="W82" s="411">
        <v>1124.1680000000001</v>
      </c>
      <c r="X82" s="411">
        <v>1231.367</v>
      </c>
      <c r="Y82" s="413">
        <v>1394.3220000000001</v>
      </c>
      <c r="Z82" s="412">
        <v>1192.0339999999997</v>
      </c>
      <c r="AB82" s="211"/>
      <c r="AC82" s="211"/>
      <c r="AD82" s="211"/>
      <c r="AE82" s="211"/>
      <c r="AF82" s="211"/>
      <c r="AG82" s="211"/>
      <c r="AH82" s="211"/>
      <c r="AI82" s="211"/>
      <c r="AJ82" s="211"/>
      <c r="AK82" s="211"/>
      <c r="AL82" s="211"/>
      <c r="AM82" s="211"/>
      <c r="AN82" s="211"/>
      <c r="AO82" s="211"/>
      <c r="AP82" s="211"/>
      <c r="AQ82" s="211"/>
      <c r="AR82" s="211"/>
      <c r="AS82" s="211"/>
      <c r="AT82" s="211"/>
      <c r="AU82" s="211"/>
      <c r="AV82" s="211"/>
      <c r="AW82" s="211"/>
      <c r="AX82" s="211"/>
    </row>
    <row r="83" spans="1:50" x14ac:dyDescent="0.35">
      <c r="A83" s="83"/>
      <c r="B83" s="208" t="s">
        <v>136</v>
      </c>
      <c r="C83" s="209"/>
      <c r="D83" s="210"/>
      <c r="E83" s="210"/>
      <c r="F83" s="331"/>
      <c r="G83" s="331"/>
      <c r="H83" s="331"/>
      <c r="I83" s="332"/>
      <c r="J83" s="333"/>
      <c r="K83" s="331"/>
      <c r="L83" s="331"/>
      <c r="M83" s="331"/>
      <c r="N83" s="331"/>
      <c r="O83" s="331"/>
      <c r="P83" s="331"/>
      <c r="Q83" s="331"/>
      <c r="R83" s="331"/>
      <c r="S83" s="331"/>
      <c r="T83" s="331"/>
      <c r="U83" s="331"/>
      <c r="V83" s="331"/>
      <c r="W83" s="331"/>
      <c r="X83" s="331"/>
      <c r="Y83" s="331"/>
      <c r="Z83" s="334"/>
      <c r="AB83" s="211"/>
      <c r="AC83" s="211"/>
      <c r="AD83" s="211"/>
      <c r="AE83" s="211"/>
      <c r="AF83" s="211"/>
      <c r="AG83" s="211"/>
      <c r="AH83" s="211"/>
      <c r="AI83" s="211"/>
      <c r="AJ83" s="211"/>
      <c r="AK83" s="211"/>
      <c r="AL83" s="211"/>
      <c r="AM83" s="211"/>
      <c r="AN83" s="211"/>
      <c r="AO83" s="211"/>
      <c r="AP83" s="211"/>
      <c r="AQ83" s="211"/>
      <c r="AR83" s="211"/>
      <c r="AS83" s="211"/>
      <c r="AT83" s="211"/>
      <c r="AU83" s="211"/>
      <c r="AV83" s="211"/>
      <c r="AW83" s="211"/>
      <c r="AX83" s="211"/>
    </row>
    <row r="84" spans="1:50" x14ac:dyDescent="0.35">
      <c r="A84" s="83"/>
      <c r="B84" s="123" t="s">
        <v>120</v>
      </c>
      <c r="C84" s="161" t="s">
        <v>22</v>
      </c>
      <c r="D84" s="152">
        <v>0</v>
      </c>
      <c r="E84" s="152">
        <v>0</v>
      </c>
      <c r="F84" s="337">
        <v>741.90899999999999</v>
      </c>
      <c r="G84" s="337">
        <v>586.64300000000003</v>
      </c>
      <c r="H84" s="348">
        <v>638.55200000000002</v>
      </c>
      <c r="I84" s="348">
        <v>826.55200000000002</v>
      </c>
      <c r="J84" s="349">
        <v>1059.7139999999999</v>
      </c>
      <c r="K84" s="350">
        <v>148.803</v>
      </c>
      <c r="L84" s="350">
        <v>158.90899999999999</v>
      </c>
      <c r="M84" s="350">
        <v>154.31600000000003</v>
      </c>
      <c r="N84" s="350">
        <v>124.61500000000001</v>
      </c>
      <c r="O84" s="350">
        <v>129.85300000000001</v>
      </c>
      <c r="P84" s="350">
        <v>139.70400000000001</v>
      </c>
      <c r="Q84" s="350">
        <v>165.28576886000008</v>
      </c>
      <c r="R84" s="350">
        <v>203.70923113999993</v>
      </c>
      <c r="S84" s="348">
        <v>173.06200000000001</v>
      </c>
      <c r="T84" s="348">
        <v>165.68200000000002</v>
      </c>
      <c r="U84" s="348">
        <v>269.63600000000002</v>
      </c>
      <c r="V84" s="348">
        <v>218.17199999999991</v>
      </c>
      <c r="W84" s="348">
        <v>249.03100000000001</v>
      </c>
      <c r="X84" s="348">
        <v>234.93299999999999</v>
      </c>
      <c r="Y84" s="348">
        <v>286.56400000000002</v>
      </c>
      <c r="Z84" s="351">
        <v>289.18599999999992</v>
      </c>
      <c r="AB84" s="211"/>
      <c r="AC84" s="211"/>
      <c r="AD84" s="211"/>
      <c r="AE84" s="211"/>
      <c r="AF84" s="211"/>
      <c r="AG84" s="211"/>
      <c r="AH84" s="211"/>
      <c r="AI84" s="211"/>
      <c r="AJ84" s="211"/>
      <c r="AK84" s="211"/>
      <c r="AL84" s="211"/>
      <c r="AM84" s="211"/>
      <c r="AN84" s="211"/>
      <c r="AO84" s="211"/>
      <c r="AP84" s="211"/>
      <c r="AQ84" s="211"/>
      <c r="AR84" s="211"/>
      <c r="AS84" s="211"/>
      <c r="AT84" s="211"/>
      <c r="AU84" s="211"/>
      <c r="AV84" s="211"/>
      <c r="AW84" s="211"/>
      <c r="AX84" s="211"/>
    </row>
    <row r="85" spans="1:50" x14ac:dyDescent="0.35">
      <c r="A85" s="83"/>
      <c r="B85" s="123" t="s">
        <v>121</v>
      </c>
      <c r="C85" s="161" t="s">
        <v>22</v>
      </c>
      <c r="D85" s="152">
        <v>0</v>
      </c>
      <c r="E85" s="152">
        <v>0</v>
      </c>
      <c r="F85" s="414">
        <v>1009.675</v>
      </c>
      <c r="G85" s="414">
        <v>1081.6179999999999</v>
      </c>
      <c r="H85" s="415">
        <v>1086.5329999999999</v>
      </c>
      <c r="I85" s="415">
        <v>1262.529</v>
      </c>
      <c r="J85" s="416">
        <v>1192.153</v>
      </c>
      <c r="K85" s="417">
        <v>260.483</v>
      </c>
      <c r="L85" s="417">
        <v>250.97899999999998</v>
      </c>
      <c r="M85" s="417">
        <v>289.30300000000005</v>
      </c>
      <c r="N85" s="417">
        <v>280.85299999999978</v>
      </c>
      <c r="O85" s="417">
        <v>263.32499999999999</v>
      </c>
      <c r="P85" s="417">
        <v>337.49799999999999</v>
      </c>
      <c r="Q85" s="417">
        <v>269.20699999999999</v>
      </c>
      <c r="R85" s="415">
        <v>216.50299999999993</v>
      </c>
      <c r="S85" s="415">
        <v>294.40100000000001</v>
      </c>
      <c r="T85" s="415">
        <v>296.85200000000003</v>
      </c>
      <c r="U85" s="415">
        <v>277.59800000000001</v>
      </c>
      <c r="V85" s="415">
        <v>393.67799999999988</v>
      </c>
      <c r="W85" s="415">
        <v>304.83</v>
      </c>
      <c r="X85" s="415">
        <v>257.33800000000002</v>
      </c>
      <c r="Y85" s="415">
        <v>304.09499999999997</v>
      </c>
      <c r="Z85" s="418">
        <v>325.89000000000004</v>
      </c>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11"/>
      <c r="AX85" s="211"/>
    </row>
    <row r="86" spans="1:50" x14ac:dyDescent="0.35">
      <c r="A86" s="83"/>
      <c r="B86" s="123" t="s">
        <v>122</v>
      </c>
      <c r="C86" s="161" t="s">
        <v>22</v>
      </c>
      <c r="D86" s="152">
        <v>0</v>
      </c>
      <c r="E86" s="152">
        <v>0</v>
      </c>
      <c r="F86" s="414">
        <v>168.55500000000001</v>
      </c>
      <c r="G86" s="414">
        <v>120.836</v>
      </c>
      <c r="H86" s="415">
        <v>647.79899999999998</v>
      </c>
      <c r="I86" s="415">
        <v>932.452</v>
      </c>
      <c r="J86" s="416">
        <v>2017.5409999999999</v>
      </c>
      <c r="K86" s="417">
        <v>24.808</v>
      </c>
      <c r="L86" s="417">
        <v>9.5760000000000005</v>
      </c>
      <c r="M86" s="417">
        <v>-6.9460000000000015</v>
      </c>
      <c r="N86" s="417">
        <v>93.397999999999996</v>
      </c>
      <c r="O86" s="417">
        <v>107.696</v>
      </c>
      <c r="P86" s="417">
        <v>132.596</v>
      </c>
      <c r="Q86" s="417">
        <v>220.71193155999998</v>
      </c>
      <c r="R86" s="417">
        <v>186.79506844000002</v>
      </c>
      <c r="S86" s="415">
        <v>289.51400000000001</v>
      </c>
      <c r="T86" s="415">
        <v>280.85699999999997</v>
      </c>
      <c r="U86" s="415">
        <v>318.22800000000001</v>
      </c>
      <c r="V86" s="415">
        <v>43.853000000000065</v>
      </c>
      <c r="W86" s="415">
        <v>434.49791626000001</v>
      </c>
      <c r="X86" s="415">
        <v>535.15708373999996</v>
      </c>
      <c r="Y86" s="415">
        <v>613.91599999999994</v>
      </c>
      <c r="Z86" s="418">
        <v>433.97</v>
      </c>
      <c r="AB86" s="211"/>
      <c r="AC86" s="211"/>
      <c r="AD86" s="211"/>
      <c r="AE86" s="211"/>
      <c r="AF86" s="211"/>
      <c r="AG86" s="211"/>
      <c r="AH86" s="211"/>
      <c r="AI86" s="211"/>
      <c r="AJ86" s="211"/>
      <c r="AK86" s="211"/>
      <c r="AL86" s="211"/>
      <c r="AM86" s="211"/>
      <c r="AN86" s="211"/>
      <c r="AO86" s="211"/>
      <c r="AP86" s="211"/>
      <c r="AQ86" s="211"/>
      <c r="AR86" s="211"/>
      <c r="AS86" s="211"/>
      <c r="AT86" s="211"/>
      <c r="AU86" s="211"/>
      <c r="AV86" s="211"/>
      <c r="AW86" s="211"/>
      <c r="AX86" s="211"/>
    </row>
    <row r="87" spans="1:50" x14ac:dyDescent="0.35">
      <c r="A87" s="83"/>
      <c r="B87" s="123" t="s">
        <v>123</v>
      </c>
      <c r="C87" s="161" t="s">
        <v>22</v>
      </c>
      <c r="D87" s="152">
        <v>0</v>
      </c>
      <c r="E87" s="152">
        <v>0</v>
      </c>
      <c r="F87" s="414">
        <v>154.60599999999999</v>
      </c>
      <c r="G87" s="414">
        <v>188.38200000000001</v>
      </c>
      <c r="H87" s="415">
        <v>187.67</v>
      </c>
      <c r="I87" s="415">
        <v>15.664999999999992</v>
      </c>
      <c r="J87" s="416">
        <v>356.59500000000003</v>
      </c>
      <c r="K87" s="417">
        <v>38.859000000000002</v>
      </c>
      <c r="L87" s="417">
        <v>52.612999999999992</v>
      </c>
      <c r="M87" s="417">
        <v>52.410000000000011</v>
      </c>
      <c r="N87" s="417">
        <v>44.5</v>
      </c>
      <c r="O87" s="417">
        <v>99.676000000000002</v>
      </c>
      <c r="P87" s="417">
        <v>30.380999999999986</v>
      </c>
      <c r="Q87" s="417">
        <v>37.938000000000017</v>
      </c>
      <c r="R87" s="417">
        <v>19.674999999999983</v>
      </c>
      <c r="S87" s="415">
        <v>31.667999999999999</v>
      </c>
      <c r="T87" s="415">
        <v>21.185000000000002</v>
      </c>
      <c r="U87" s="415">
        <v>66.268000000000001</v>
      </c>
      <c r="V87" s="415">
        <v>-103.45600000000002</v>
      </c>
      <c r="W87" s="415">
        <v>92.888999999999996</v>
      </c>
      <c r="X87" s="415">
        <v>96.091999999999999</v>
      </c>
      <c r="Y87" s="415">
        <v>91.536000000000016</v>
      </c>
      <c r="Z87" s="418">
        <v>76.078000000000017</v>
      </c>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11"/>
      <c r="AX87" s="211"/>
    </row>
    <row r="88" spans="1:50" x14ac:dyDescent="0.35">
      <c r="A88" s="83"/>
      <c r="B88" s="123" t="s">
        <v>124</v>
      </c>
      <c r="C88" s="161" t="s">
        <v>22</v>
      </c>
      <c r="D88" s="152">
        <v>0</v>
      </c>
      <c r="E88" s="152">
        <v>0</v>
      </c>
      <c r="F88" s="414">
        <v>17.263999999999999</v>
      </c>
      <c r="G88" s="414">
        <v>171.67400000000001</v>
      </c>
      <c r="H88" s="415">
        <v>217.81200000000001</v>
      </c>
      <c r="I88" s="415">
        <v>251.26599999999999</v>
      </c>
      <c r="J88" s="416">
        <v>200.50899999999996</v>
      </c>
      <c r="K88" s="417">
        <v>10.72</v>
      </c>
      <c r="L88" s="417">
        <v>44.536999999999999</v>
      </c>
      <c r="M88" s="417">
        <v>22.213000000000001</v>
      </c>
      <c r="N88" s="417">
        <v>94.204000000000008</v>
      </c>
      <c r="O88" s="417">
        <v>57.597000000000001</v>
      </c>
      <c r="P88" s="417">
        <v>49.603999999999992</v>
      </c>
      <c r="Q88" s="417">
        <v>52.914000000000016</v>
      </c>
      <c r="R88" s="417">
        <v>57.697000000000003</v>
      </c>
      <c r="S88" s="415">
        <v>58.518000000000001</v>
      </c>
      <c r="T88" s="415">
        <v>67.346999999999994</v>
      </c>
      <c r="U88" s="415">
        <v>46.673999999999999</v>
      </c>
      <c r="V88" s="415">
        <v>78.727000000000004</v>
      </c>
      <c r="W88" s="415">
        <v>93.698999999999998</v>
      </c>
      <c r="X88" s="415">
        <v>50.051000000000002</v>
      </c>
      <c r="Y88" s="415">
        <v>47.921000000000006</v>
      </c>
      <c r="Z88" s="418">
        <v>8.8379999999999797</v>
      </c>
      <c r="AB88" s="211"/>
      <c r="AC88" s="211"/>
      <c r="AD88" s="211"/>
      <c r="AE88" s="211"/>
      <c r="AF88" s="211"/>
      <c r="AG88" s="211"/>
      <c r="AH88" s="211"/>
      <c r="AI88" s="211"/>
      <c r="AJ88" s="211"/>
      <c r="AK88" s="211"/>
      <c r="AL88" s="211"/>
      <c r="AM88" s="211"/>
      <c r="AN88" s="211"/>
      <c r="AO88" s="211"/>
      <c r="AP88" s="211"/>
      <c r="AQ88" s="211"/>
      <c r="AR88" s="211"/>
      <c r="AS88" s="211"/>
      <c r="AT88" s="211"/>
      <c r="AU88" s="211"/>
      <c r="AV88" s="211"/>
      <c r="AW88" s="211"/>
      <c r="AX88" s="211"/>
    </row>
    <row r="89" spans="1:50" x14ac:dyDescent="0.35">
      <c r="A89" s="83"/>
      <c r="B89" s="123" t="s">
        <v>125</v>
      </c>
      <c r="C89" s="161" t="s">
        <v>22</v>
      </c>
      <c r="D89" s="152">
        <v>0</v>
      </c>
      <c r="E89" s="152">
        <v>0</v>
      </c>
      <c r="F89" s="414">
        <v>-543.38699999999994</v>
      </c>
      <c r="G89" s="414">
        <v>-469.142</v>
      </c>
      <c r="H89" s="415">
        <v>-521.09100000000001</v>
      </c>
      <c r="I89" s="415">
        <v>-533.98199999999997</v>
      </c>
      <c r="J89" s="416">
        <v>-319.32400000000001</v>
      </c>
      <c r="K89" s="417">
        <v>-90.299000000000007</v>
      </c>
      <c r="L89" s="417">
        <v>-102.149</v>
      </c>
      <c r="M89" s="417">
        <v>-104.67799999999997</v>
      </c>
      <c r="N89" s="417">
        <v>-172.01600000000002</v>
      </c>
      <c r="O89" s="417">
        <v>-112.85</v>
      </c>
      <c r="P89" s="417">
        <v>-137.464</v>
      </c>
      <c r="Q89" s="417">
        <v>-132.07000000000002</v>
      </c>
      <c r="R89" s="417">
        <v>-138.70699999999999</v>
      </c>
      <c r="S89" s="415">
        <v>-127.212</v>
      </c>
      <c r="T89" s="415">
        <v>-124.64399999999999</v>
      </c>
      <c r="U89" s="415">
        <v>-196.84399999999999</v>
      </c>
      <c r="V89" s="415">
        <v>-85.281999999999982</v>
      </c>
      <c r="W89" s="415">
        <v>-115.10891626</v>
      </c>
      <c r="X89" s="415">
        <v>-83.966083739999988</v>
      </c>
      <c r="Y89" s="415">
        <v>-174.39</v>
      </c>
      <c r="Z89" s="418">
        <v>54.140999999999963</v>
      </c>
      <c r="AB89" s="211"/>
      <c r="AC89" s="211"/>
      <c r="AD89" s="211"/>
      <c r="AE89" s="211"/>
      <c r="AF89" s="211"/>
      <c r="AG89" s="211"/>
      <c r="AH89" s="211"/>
      <c r="AI89" s="211"/>
      <c r="AJ89" s="211"/>
      <c r="AK89" s="211"/>
      <c r="AL89" s="211"/>
      <c r="AM89" s="211"/>
      <c r="AN89" s="211"/>
      <c r="AO89" s="211"/>
      <c r="AP89" s="211"/>
      <c r="AQ89" s="211"/>
      <c r="AR89" s="211"/>
      <c r="AS89" s="211"/>
      <c r="AT89" s="211"/>
      <c r="AU89" s="211"/>
      <c r="AV89" s="211"/>
      <c r="AW89" s="211"/>
      <c r="AX89" s="211"/>
    </row>
    <row r="90" spans="1:50" x14ac:dyDescent="0.35">
      <c r="A90" s="83"/>
      <c r="B90" s="163" t="s">
        <v>117</v>
      </c>
      <c r="C90" s="182" t="s">
        <v>22</v>
      </c>
      <c r="D90" s="158">
        <v>0</v>
      </c>
      <c r="E90" s="158">
        <v>0</v>
      </c>
      <c r="F90" s="419">
        <v>-2.077</v>
      </c>
      <c r="G90" s="419">
        <v>-79.239000000000004</v>
      </c>
      <c r="H90" s="420">
        <v>-82.183999999999997</v>
      </c>
      <c r="I90" s="420">
        <v>-86.35</v>
      </c>
      <c r="J90" s="416">
        <v>2.0650000000000013</v>
      </c>
      <c r="K90" s="420">
        <v>-0.52400000000000002</v>
      </c>
      <c r="L90" s="420">
        <v>-37.744</v>
      </c>
      <c r="M90" s="420">
        <v>-15.481999999999999</v>
      </c>
      <c r="N90" s="420">
        <v>-25.489000000000004</v>
      </c>
      <c r="O90" s="420">
        <v>-20.805</v>
      </c>
      <c r="P90" s="420">
        <v>-20.436</v>
      </c>
      <c r="Q90" s="420">
        <v>-20.352000000000004</v>
      </c>
      <c r="R90" s="420">
        <v>-20.590999999999994</v>
      </c>
      <c r="S90" s="419">
        <v>-21.077999999999999</v>
      </c>
      <c r="T90" s="419">
        <v>-21.086000000000002</v>
      </c>
      <c r="U90" s="419">
        <v>-22.574000000000002</v>
      </c>
      <c r="V90" s="419">
        <v>-21.611999999999995</v>
      </c>
      <c r="W90" s="419">
        <v>-20.524999999999999</v>
      </c>
      <c r="X90" s="419">
        <v>-19.600999999999999</v>
      </c>
      <c r="Y90" s="415">
        <v>42.665999999999997</v>
      </c>
      <c r="Z90" s="418">
        <v>-0.47499999999999787</v>
      </c>
      <c r="AB90" s="211"/>
      <c r="AC90" s="211"/>
      <c r="AD90" s="211"/>
      <c r="AE90" s="211"/>
      <c r="AF90" s="211"/>
      <c r="AG90" s="211"/>
      <c r="AH90" s="211"/>
      <c r="AI90" s="211"/>
      <c r="AJ90" s="211"/>
      <c r="AK90" s="211"/>
      <c r="AL90" s="211"/>
      <c r="AM90" s="211"/>
      <c r="AN90" s="211"/>
      <c r="AO90" s="211"/>
      <c r="AP90" s="211"/>
      <c r="AQ90" s="211"/>
      <c r="AR90" s="211"/>
      <c r="AS90" s="211"/>
      <c r="AT90" s="211"/>
      <c r="AU90" s="211"/>
      <c r="AV90" s="211"/>
      <c r="AW90" s="211"/>
      <c r="AX90" s="211"/>
    </row>
    <row r="91" spans="1:50" x14ac:dyDescent="0.35">
      <c r="A91" s="83"/>
      <c r="B91" s="213" t="s">
        <v>137</v>
      </c>
      <c r="C91" s="180" t="s">
        <v>22</v>
      </c>
      <c r="D91" s="212">
        <f t="shared" ref="D91:E91" si="10">SUM(D84:D90)</f>
        <v>0</v>
      </c>
      <c r="E91" s="158">
        <f t="shared" si="10"/>
        <v>0</v>
      </c>
      <c r="F91" s="421">
        <v>1546.5450000000001</v>
      </c>
      <c r="G91" s="421">
        <v>1600.7720000000002</v>
      </c>
      <c r="H91" s="422">
        <v>2175.0909999999999</v>
      </c>
      <c r="I91" s="422">
        <v>2668.1320000000005</v>
      </c>
      <c r="J91" s="423">
        <v>4509.2530000000006</v>
      </c>
      <c r="K91" s="422">
        <v>392.85</v>
      </c>
      <c r="L91" s="422">
        <v>376.721</v>
      </c>
      <c r="M91" s="422">
        <v>391.13600000000019</v>
      </c>
      <c r="N91" s="422">
        <v>440.06499999999971</v>
      </c>
      <c r="O91" s="422">
        <v>524.49200000000008</v>
      </c>
      <c r="P91" s="422">
        <v>531.88299999999992</v>
      </c>
      <c r="Q91" s="422">
        <v>593.63470042000006</v>
      </c>
      <c r="R91" s="422">
        <v>525.08129957999984</v>
      </c>
      <c r="S91" s="422">
        <v>698.87300000000016</v>
      </c>
      <c r="T91" s="422">
        <v>686.19299999999998</v>
      </c>
      <c r="U91" s="422">
        <v>758.98599999999999</v>
      </c>
      <c r="V91" s="422">
        <v>524.07999999999981</v>
      </c>
      <c r="W91" s="422">
        <v>1039.3130000000001</v>
      </c>
      <c r="X91" s="422">
        <v>1070.0039999999999</v>
      </c>
      <c r="Y91" s="424">
        <v>1212.3079999999998</v>
      </c>
      <c r="Z91" s="423">
        <v>1187.6280000000002</v>
      </c>
      <c r="AB91" s="211"/>
      <c r="AC91" s="211"/>
      <c r="AD91" s="211"/>
      <c r="AE91" s="211"/>
      <c r="AF91" s="211"/>
      <c r="AG91" s="211"/>
      <c r="AH91" s="211"/>
      <c r="AI91" s="211"/>
      <c r="AJ91" s="211"/>
      <c r="AK91" s="211"/>
      <c r="AL91" s="211"/>
      <c r="AM91" s="211"/>
      <c r="AN91" s="211"/>
      <c r="AO91" s="211"/>
      <c r="AP91" s="211"/>
      <c r="AQ91" s="211"/>
      <c r="AR91" s="211"/>
      <c r="AS91" s="211"/>
      <c r="AT91" s="211"/>
      <c r="AU91" s="211"/>
      <c r="AV91" s="211"/>
      <c r="AW91" s="211"/>
      <c r="AX91" s="211"/>
    </row>
    <row r="92" spans="1:50" x14ac:dyDescent="0.35">
      <c r="A92" s="83"/>
      <c r="B92" s="208" t="s">
        <v>138</v>
      </c>
      <c r="C92" s="209"/>
      <c r="D92" s="210"/>
      <c r="E92" s="210"/>
      <c r="F92" s="331"/>
      <c r="G92" s="331"/>
      <c r="H92" s="331"/>
      <c r="I92" s="332"/>
      <c r="J92" s="333"/>
      <c r="K92" s="331"/>
      <c r="L92" s="331"/>
      <c r="M92" s="331"/>
      <c r="N92" s="331"/>
      <c r="O92" s="331"/>
      <c r="P92" s="331"/>
      <c r="Q92" s="331"/>
      <c r="R92" s="331"/>
      <c r="S92" s="331"/>
      <c r="T92" s="331"/>
      <c r="U92" s="331"/>
      <c r="V92" s="331"/>
      <c r="W92" s="331"/>
      <c r="X92" s="331"/>
      <c r="Y92" s="331"/>
      <c r="Z92" s="334"/>
      <c r="AB92" s="211"/>
      <c r="AC92" s="211"/>
      <c r="AD92" s="211"/>
      <c r="AE92" s="211"/>
      <c r="AF92" s="211"/>
      <c r="AG92" s="211"/>
      <c r="AH92" s="211"/>
      <c r="AI92" s="211"/>
      <c r="AJ92" s="211"/>
      <c r="AK92" s="211"/>
      <c r="AL92" s="211"/>
      <c r="AM92" s="211"/>
      <c r="AN92" s="211"/>
      <c r="AO92" s="211"/>
      <c r="AP92" s="211"/>
      <c r="AQ92" s="211"/>
      <c r="AR92" s="211"/>
      <c r="AS92" s="211"/>
      <c r="AT92" s="211"/>
      <c r="AU92" s="211"/>
      <c r="AV92" s="211"/>
      <c r="AW92" s="211"/>
      <c r="AX92" s="211"/>
    </row>
    <row r="93" spans="1:50" x14ac:dyDescent="0.35">
      <c r="A93" s="83"/>
      <c r="B93" s="123" t="s">
        <v>120</v>
      </c>
      <c r="C93" s="161" t="s">
        <v>44</v>
      </c>
      <c r="D93" s="220">
        <v>0</v>
      </c>
      <c r="E93" s="220">
        <v>0</v>
      </c>
      <c r="F93" s="124">
        <v>0.77931617647058826</v>
      </c>
      <c r="G93" s="124">
        <v>0.55197458054512205</v>
      </c>
      <c r="H93" s="124">
        <v>0.56242051007430216</v>
      </c>
      <c r="I93" s="124">
        <v>0.51905075890306007</v>
      </c>
      <c r="J93" s="126">
        <v>0.44844913214369142</v>
      </c>
      <c r="K93" s="195">
        <v>0.59585552396588315</v>
      </c>
      <c r="L93" s="195">
        <v>0.57496146637624745</v>
      </c>
      <c r="M93" s="195">
        <v>0.55267408503063942</v>
      </c>
      <c r="N93" s="195">
        <v>0.48398121788573045</v>
      </c>
      <c r="O93" s="195">
        <v>0.51387245493579226</v>
      </c>
      <c r="P93" s="195">
        <v>0.55586922552799656</v>
      </c>
      <c r="Q93" s="195">
        <v>0.58168006522676297</v>
      </c>
      <c r="R93" s="195">
        <v>0.58673596946391127</v>
      </c>
      <c r="S93" s="195">
        <v>0.55138641526506449</v>
      </c>
      <c r="T93" s="195">
        <v>0.53981969301546662</v>
      </c>
      <c r="U93" s="195">
        <v>0.55376286669569297</v>
      </c>
      <c r="V93" s="195">
        <v>0.45009345485903346</v>
      </c>
      <c r="W93" s="195">
        <v>0.4408244692620738</v>
      </c>
      <c r="X93" s="195">
        <v>0.41754954705170388</v>
      </c>
      <c r="Y93" s="195">
        <v>0.47512020426434987</v>
      </c>
      <c r="Z93" s="126">
        <v>0.45731518321957887</v>
      </c>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c r="AX93" s="211"/>
    </row>
    <row r="94" spans="1:50" x14ac:dyDescent="0.35">
      <c r="A94" s="83"/>
      <c r="B94" s="123" t="s">
        <v>121</v>
      </c>
      <c r="C94" s="161" t="s">
        <v>44</v>
      </c>
      <c r="D94" s="220">
        <v>0</v>
      </c>
      <c r="E94" s="220">
        <v>0</v>
      </c>
      <c r="F94" s="124">
        <v>0.65080448567962634</v>
      </c>
      <c r="G94" s="124">
        <v>0.68965213826224059</v>
      </c>
      <c r="H94" s="124">
        <v>0.65545321720329952</v>
      </c>
      <c r="I94" s="124">
        <v>0.709151694314054</v>
      </c>
      <c r="J94" s="126">
        <v>0.60403496265040035</v>
      </c>
      <c r="K94" s="195">
        <v>0.68713431780651357</v>
      </c>
      <c r="L94" s="195">
        <v>0.67620710373238269</v>
      </c>
      <c r="M94" s="195">
        <v>0.75967638594206266</v>
      </c>
      <c r="N94" s="195">
        <v>0.6422638730716278</v>
      </c>
      <c r="O94" s="195">
        <v>0.69121248631749699</v>
      </c>
      <c r="P94" s="195">
        <v>0.6870971550955427</v>
      </c>
      <c r="Q94" s="195">
        <v>0.72992619586024376</v>
      </c>
      <c r="R94" s="195">
        <v>0.51954942610381705</v>
      </c>
      <c r="S94" s="195">
        <v>0.68426520764961274</v>
      </c>
      <c r="T94" s="195">
        <v>0.67468203811688687</v>
      </c>
      <c r="U94" s="195">
        <v>0.62832555465521067</v>
      </c>
      <c r="V94" s="195">
        <v>0.84065522084956512</v>
      </c>
      <c r="W94" s="195">
        <v>0.66144879484085994</v>
      </c>
      <c r="X94" s="195">
        <v>0.54660656935546914</v>
      </c>
      <c r="Y94" s="195">
        <v>0.59390654753185868</v>
      </c>
      <c r="Z94" s="126">
        <v>0.61490999660364565</v>
      </c>
      <c r="AB94" s="211"/>
      <c r="AC94" s="211"/>
      <c r="AD94" s="211"/>
      <c r="AE94" s="211"/>
      <c r="AF94" s="211"/>
      <c r="AG94" s="211"/>
      <c r="AH94" s="211"/>
      <c r="AI94" s="211"/>
      <c r="AJ94" s="211"/>
      <c r="AK94" s="211"/>
      <c r="AL94" s="211"/>
      <c r="AM94" s="211"/>
      <c r="AN94" s="211"/>
      <c r="AO94" s="211"/>
      <c r="AP94" s="211"/>
      <c r="AQ94" s="211"/>
      <c r="AR94" s="211"/>
      <c r="AS94" s="211"/>
      <c r="AT94" s="211"/>
      <c r="AU94" s="211"/>
      <c r="AV94" s="211"/>
      <c r="AW94" s="211"/>
      <c r="AX94" s="211"/>
    </row>
    <row r="95" spans="1:50" x14ac:dyDescent="0.35">
      <c r="A95" s="83"/>
      <c r="B95" s="123" t="s">
        <v>122</v>
      </c>
      <c r="C95" s="161" t="s">
        <v>44</v>
      </c>
      <c r="D95" s="220">
        <v>0</v>
      </c>
      <c r="E95" s="220">
        <v>0</v>
      </c>
      <c r="F95" s="124">
        <v>0.45899652801416024</v>
      </c>
      <c r="G95" s="124">
        <v>0.19918897533957536</v>
      </c>
      <c r="H95" s="124">
        <v>0.30262977175195721</v>
      </c>
      <c r="I95" s="124">
        <v>0.14825053770415905</v>
      </c>
      <c r="J95" s="126">
        <v>0.25031383195579771</v>
      </c>
      <c r="K95" s="195">
        <v>0.20280897957848956</v>
      </c>
      <c r="L95" s="195">
        <v>7.4903788992835021E-2</v>
      </c>
      <c r="M95" s="195">
        <v>-5.2186718157161215E-2</v>
      </c>
      <c r="N95" s="195">
        <v>0.41810327461557423</v>
      </c>
      <c r="O95" s="195">
        <v>0.42241511180492092</v>
      </c>
      <c r="P95" s="195">
        <v>0.35162958444933567</v>
      </c>
      <c r="Q95" s="195">
        <v>0.32868951784982708</v>
      </c>
      <c r="R95" s="195">
        <v>0.22316349430810181</v>
      </c>
      <c r="S95" s="195">
        <v>0.31636794380615396</v>
      </c>
      <c r="T95" s="195">
        <v>0.24209076388787129</v>
      </c>
      <c r="U95" s="195">
        <v>0.13027923236175629</v>
      </c>
      <c r="V95" s="195">
        <v>2.4750619993069212E-2</v>
      </c>
      <c r="W95" s="195">
        <v>0.25093962875162906</v>
      </c>
      <c r="X95" s="195">
        <v>0.2683729064818397</v>
      </c>
      <c r="Y95" s="195">
        <v>0.28177001483396241</v>
      </c>
      <c r="Z95" s="126">
        <v>0.20131298539962453</v>
      </c>
      <c r="AB95" s="211"/>
      <c r="AC95" s="211"/>
      <c r="AD95" s="211"/>
      <c r="AE95" s="211"/>
      <c r="AF95" s="211"/>
      <c r="AG95" s="211"/>
      <c r="AH95" s="211"/>
      <c r="AI95" s="211"/>
      <c r="AJ95" s="211"/>
      <c r="AK95" s="211"/>
      <c r="AL95" s="211"/>
      <c r="AM95" s="211"/>
      <c r="AN95" s="211"/>
      <c r="AO95" s="211"/>
      <c r="AP95" s="211"/>
      <c r="AQ95" s="211"/>
      <c r="AR95" s="211"/>
      <c r="AS95" s="211"/>
      <c r="AT95" s="211"/>
      <c r="AU95" s="211"/>
      <c r="AV95" s="211"/>
      <c r="AW95" s="211"/>
      <c r="AX95" s="211"/>
    </row>
    <row r="96" spans="1:50" x14ac:dyDescent="0.35">
      <c r="A96" s="83"/>
      <c r="B96" s="123" t="s">
        <v>123</v>
      </c>
      <c r="C96" s="161" t="s">
        <v>44</v>
      </c>
      <c r="D96" s="220">
        <v>0</v>
      </c>
      <c r="E96" s="220">
        <v>0</v>
      </c>
      <c r="F96" s="124">
        <v>0.27569960964875517</v>
      </c>
      <c r="G96" s="124">
        <v>0.31053445382584011</v>
      </c>
      <c r="H96" s="124">
        <v>0.35300003950019088</v>
      </c>
      <c r="I96" s="124">
        <v>8.0947371031951047E-3</v>
      </c>
      <c r="J96" s="126">
        <v>7.6177054534221841E-2</v>
      </c>
      <c r="K96" s="195">
        <v>0.27078499007003243</v>
      </c>
      <c r="L96" s="195">
        <v>0.37981966633218056</v>
      </c>
      <c r="M96" s="195">
        <v>0.33979732752416714</v>
      </c>
      <c r="N96" s="195">
        <v>0.26119162073802765</v>
      </c>
      <c r="O96" s="195">
        <v>0.69664523343584006</v>
      </c>
      <c r="P96" s="195">
        <v>0.24804056039972555</v>
      </c>
      <c r="Q96" s="195">
        <v>0.2875921040662241</v>
      </c>
      <c r="R96" s="195">
        <v>0.14664997055820145</v>
      </c>
      <c r="S96" s="195">
        <v>0.2272045687719273</v>
      </c>
      <c r="T96" s="195">
        <v>0.16727068874308143</v>
      </c>
      <c r="U96" s="195">
        <v>7.7733268426578142E-2</v>
      </c>
      <c r="V96" s="195">
        <v>-0.12668014414617393</v>
      </c>
      <c r="W96" s="195">
        <v>8.5926146565368497E-2</v>
      </c>
      <c r="X96" s="195">
        <v>8.8996240730330037E-2</v>
      </c>
      <c r="Y96" s="195">
        <v>7.2358815489605391E-2</v>
      </c>
      <c r="Z96" s="126">
        <v>6.0603453563613414E-2</v>
      </c>
      <c r="AB96" s="211"/>
      <c r="AC96" s="211"/>
      <c r="AD96" s="211"/>
      <c r="AE96" s="211"/>
      <c r="AF96" s="211"/>
      <c r="AG96" s="211"/>
      <c r="AH96" s="211"/>
      <c r="AI96" s="211"/>
      <c r="AJ96" s="211"/>
      <c r="AK96" s="211"/>
      <c r="AL96" s="211"/>
      <c r="AM96" s="211"/>
      <c r="AN96" s="211"/>
      <c r="AO96" s="211"/>
      <c r="AP96" s="211"/>
      <c r="AQ96" s="211"/>
      <c r="AR96" s="211"/>
      <c r="AS96" s="211"/>
      <c r="AT96" s="211"/>
      <c r="AU96" s="211"/>
      <c r="AV96" s="211"/>
      <c r="AW96" s="211"/>
      <c r="AX96" s="211"/>
    </row>
    <row r="97" spans="1:50" x14ac:dyDescent="0.35">
      <c r="A97" s="83"/>
      <c r="B97" s="123" t="s">
        <v>124</v>
      </c>
      <c r="C97" s="161" t="s">
        <v>44</v>
      </c>
      <c r="D97" s="220">
        <v>0</v>
      </c>
      <c r="E97" s="220">
        <v>0</v>
      </c>
      <c r="F97" s="124">
        <v>0.17651268838312578</v>
      </c>
      <c r="G97" s="124">
        <v>0.47724739169958608</v>
      </c>
      <c r="H97" s="124">
        <v>0.54428235153005389</v>
      </c>
      <c r="I97" s="124">
        <v>0.55367129554138439</v>
      </c>
      <c r="J97" s="126">
        <v>0.35369876449129628</v>
      </c>
      <c r="K97" s="195">
        <v>0.24480474994290935</v>
      </c>
      <c r="L97" s="195">
        <v>0.55861178005217738</v>
      </c>
      <c r="M97" s="195">
        <v>0.36435659804806042</v>
      </c>
      <c r="N97" s="195">
        <v>0.53758973715146607</v>
      </c>
      <c r="O97" s="195">
        <v>0.56233341469367837</v>
      </c>
      <c r="P97" s="195">
        <v>0.53635803336829468</v>
      </c>
      <c r="Q97" s="195">
        <v>0.58795293176439245</v>
      </c>
      <c r="R97" s="195">
        <v>0.50050747330343437</v>
      </c>
      <c r="S97" s="195">
        <v>0.58209489704565798</v>
      </c>
      <c r="T97" s="195">
        <v>0.57668496270861347</v>
      </c>
      <c r="U97" s="195">
        <v>0.46706694686280392</v>
      </c>
      <c r="V97" s="195">
        <v>0.57643785465861253</v>
      </c>
      <c r="W97" s="195">
        <v>0.6220432713053754</v>
      </c>
      <c r="X97" s="195">
        <v>0.32475133174583604</v>
      </c>
      <c r="Y97" s="195">
        <v>0.29540018739520663</v>
      </c>
      <c r="Z97" s="126">
        <v>8.8454301613354963E-2</v>
      </c>
      <c r="AB97" s="211"/>
      <c r="AC97" s="211"/>
      <c r="AD97" s="211"/>
      <c r="AE97" s="211"/>
      <c r="AF97" s="211"/>
      <c r="AG97" s="211"/>
      <c r="AH97" s="211"/>
      <c r="AI97" s="211"/>
      <c r="AJ97" s="211"/>
      <c r="AK97" s="211"/>
      <c r="AL97" s="211"/>
      <c r="AM97" s="211"/>
      <c r="AN97" s="211"/>
      <c r="AO97" s="211"/>
      <c r="AP97" s="211"/>
      <c r="AQ97" s="211"/>
      <c r="AR97" s="211"/>
      <c r="AS97" s="211"/>
      <c r="AT97" s="211"/>
      <c r="AU97" s="211"/>
      <c r="AV97" s="211"/>
      <c r="AW97" s="211"/>
      <c r="AX97" s="211"/>
    </row>
    <row r="98" spans="1:50" x14ac:dyDescent="0.35">
      <c r="A98" s="83"/>
      <c r="B98" s="123" t="s">
        <v>125</v>
      </c>
      <c r="C98" s="161" t="s">
        <v>44</v>
      </c>
      <c r="D98" s="220">
        <v>0</v>
      </c>
      <c r="E98" s="226">
        <v>0</v>
      </c>
      <c r="F98" s="338">
        <v>0</v>
      </c>
      <c r="G98" s="339">
        <v>0</v>
      </c>
      <c r="H98" s="339">
        <v>0</v>
      </c>
      <c r="I98" s="339">
        <v>0</v>
      </c>
      <c r="J98" s="199">
        <v>0</v>
      </c>
      <c r="K98" s="198">
        <v>0</v>
      </c>
      <c r="L98" s="198">
        <v>0</v>
      </c>
      <c r="M98" s="198">
        <v>0</v>
      </c>
      <c r="N98" s="198">
        <v>0</v>
      </c>
      <c r="O98" s="198">
        <v>0</v>
      </c>
      <c r="P98" s="198">
        <v>0</v>
      </c>
      <c r="Q98" s="198">
        <v>0</v>
      </c>
      <c r="R98" s="198">
        <v>0</v>
      </c>
      <c r="S98" s="198">
        <v>0</v>
      </c>
      <c r="T98" s="198">
        <v>0</v>
      </c>
      <c r="U98" s="198">
        <v>0</v>
      </c>
      <c r="V98" s="198">
        <v>0</v>
      </c>
      <c r="W98" s="198">
        <v>0</v>
      </c>
      <c r="X98" s="198">
        <v>0</v>
      </c>
      <c r="Y98" s="340">
        <v>0</v>
      </c>
      <c r="Z98" s="199">
        <v>0</v>
      </c>
      <c r="AB98" s="211"/>
      <c r="AC98" s="211"/>
      <c r="AD98" s="211"/>
      <c r="AE98" s="211"/>
      <c r="AF98" s="211"/>
      <c r="AG98" s="211"/>
      <c r="AH98" s="211"/>
      <c r="AI98" s="211"/>
      <c r="AJ98" s="211"/>
      <c r="AK98" s="211"/>
      <c r="AL98" s="211"/>
      <c r="AM98" s="211"/>
      <c r="AN98" s="211"/>
      <c r="AO98" s="211"/>
      <c r="AP98" s="211"/>
      <c r="AQ98" s="211"/>
      <c r="AR98" s="211"/>
      <c r="AS98" s="211"/>
      <c r="AT98" s="211"/>
      <c r="AU98" s="211"/>
      <c r="AV98" s="211"/>
      <c r="AW98" s="211"/>
      <c r="AX98" s="211"/>
    </row>
    <row r="99" spans="1:50" x14ac:dyDescent="0.35">
      <c r="A99" s="83"/>
      <c r="B99" s="163" t="s">
        <v>117</v>
      </c>
      <c r="C99" s="201" t="s">
        <v>44</v>
      </c>
      <c r="D99" s="221">
        <v>0</v>
      </c>
      <c r="E99" s="227">
        <v>0</v>
      </c>
      <c r="F99" s="339">
        <v>0</v>
      </c>
      <c r="G99" s="339">
        <v>0</v>
      </c>
      <c r="H99" s="339">
        <v>0</v>
      </c>
      <c r="I99" s="339">
        <v>0</v>
      </c>
      <c r="J99" s="199">
        <v>0</v>
      </c>
      <c r="K99" s="198">
        <v>0</v>
      </c>
      <c r="L99" s="198">
        <v>0</v>
      </c>
      <c r="M99" s="198">
        <v>0</v>
      </c>
      <c r="N99" s="198">
        <v>0</v>
      </c>
      <c r="O99" s="198">
        <v>0</v>
      </c>
      <c r="P99" s="198">
        <v>0</v>
      </c>
      <c r="Q99" s="198">
        <v>0</v>
      </c>
      <c r="R99" s="198">
        <v>0</v>
      </c>
      <c r="S99" s="198">
        <v>0</v>
      </c>
      <c r="T99" s="198">
        <v>0</v>
      </c>
      <c r="U99" s="198">
        <v>0</v>
      </c>
      <c r="V99" s="198">
        <v>0</v>
      </c>
      <c r="W99" s="198">
        <v>0</v>
      </c>
      <c r="X99" s="198">
        <v>0</v>
      </c>
      <c r="Y99" s="340">
        <v>0</v>
      </c>
      <c r="Z99" s="199">
        <v>0</v>
      </c>
      <c r="AB99" s="211"/>
      <c r="AC99" s="211"/>
      <c r="AD99" s="211"/>
      <c r="AE99" s="211"/>
      <c r="AF99" s="211"/>
      <c r="AG99" s="211"/>
      <c r="AH99" s="211"/>
      <c r="AI99" s="211"/>
      <c r="AJ99" s="211"/>
      <c r="AK99" s="211"/>
      <c r="AL99" s="211"/>
      <c r="AM99" s="211"/>
      <c r="AN99" s="211"/>
      <c r="AO99" s="211"/>
      <c r="AP99" s="211"/>
      <c r="AQ99" s="211"/>
      <c r="AR99" s="211"/>
      <c r="AS99" s="211"/>
      <c r="AT99" s="211"/>
      <c r="AU99" s="211"/>
      <c r="AV99" s="211"/>
      <c r="AW99" s="211"/>
      <c r="AX99" s="211"/>
    </row>
    <row r="100" spans="1:50" x14ac:dyDescent="0.35">
      <c r="A100" s="83"/>
      <c r="B100" s="213" t="s">
        <v>139</v>
      </c>
      <c r="C100" s="180"/>
      <c r="D100" s="228"/>
      <c r="E100" s="229"/>
      <c r="F100" s="341">
        <v>0.45169144983041259</v>
      </c>
      <c r="G100" s="341">
        <v>0.40943360949100494</v>
      </c>
      <c r="H100" s="341">
        <v>0.39562675205298953</v>
      </c>
      <c r="I100" s="341">
        <v>0.22846471259653406</v>
      </c>
      <c r="J100" s="342">
        <v>0.26085687108140077</v>
      </c>
      <c r="K100" s="343">
        <v>0.43170329670329671</v>
      </c>
      <c r="L100" s="343">
        <v>0.40876844618055552</v>
      </c>
      <c r="M100" s="343">
        <v>0.40769323777241345</v>
      </c>
      <c r="N100" s="343">
        <v>0.39339111156801293</v>
      </c>
      <c r="O100" s="343">
        <v>0.50072515312235966</v>
      </c>
      <c r="P100" s="343">
        <v>0.42840057136172977</v>
      </c>
      <c r="Q100" s="343">
        <v>0.40489991686941179</v>
      </c>
      <c r="R100" s="343">
        <v>0.3012881082380644</v>
      </c>
      <c r="S100" s="343">
        <v>0.38465069406567115</v>
      </c>
      <c r="T100" s="343">
        <v>0.33310377078035069</v>
      </c>
      <c r="U100" s="343">
        <v>0.17919652838688277</v>
      </c>
      <c r="V100" s="343">
        <v>0.14696025308517657</v>
      </c>
      <c r="W100" s="343">
        <v>0.2673007081206909</v>
      </c>
      <c r="X100" s="343">
        <v>0.25591214640607407</v>
      </c>
      <c r="Y100" s="343">
        <v>0.26030185626227631</v>
      </c>
      <c r="Z100" s="342">
        <v>0.26046312919464926</v>
      </c>
      <c r="AB100" s="211"/>
      <c r="AC100" s="211"/>
      <c r="AD100" s="211"/>
      <c r="AE100" s="211"/>
      <c r="AF100" s="211"/>
      <c r="AG100" s="211"/>
      <c r="AH100" s="211"/>
      <c r="AI100" s="211"/>
      <c r="AJ100" s="211"/>
      <c r="AK100" s="211"/>
      <c r="AL100" s="211"/>
      <c r="AM100" s="211"/>
      <c r="AN100" s="211"/>
      <c r="AO100" s="211"/>
      <c r="AP100" s="211"/>
      <c r="AQ100" s="211"/>
      <c r="AR100" s="211"/>
      <c r="AS100" s="211"/>
      <c r="AT100" s="211"/>
      <c r="AU100" s="211"/>
      <c r="AV100" s="211"/>
      <c r="AW100" s="211"/>
      <c r="AX100" s="211"/>
    </row>
    <row r="101" spans="1:50" x14ac:dyDescent="0.35">
      <c r="A101" s="83"/>
      <c r="B101" s="208" t="s">
        <v>140</v>
      </c>
      <c r="C101" s="209"/>
      <c r="D101" s="210"/>
      <c r="E101" s="210"/>
      <c r="F101" s="331"/>
      <c r="G101" s="331"/>
      <c r="H101" s="331"/>
      <c r="I101" s="332"/>
      <c r="J101" s="333"/>
      <c r="K101" s="331"/>
      <c r="L101" s="331"/>
      <c r="M101" s="331"/>
      <c r="N101" s="331"/>
      <c r="O101" s="331"/>
      <c r="P101" s="331"/>
      <c r="Q101" s="331"/>
      <c r="R101" s="331"/>
      <c r="S101" s="331"/>
      <c r="T101" s="331"/>
      <c r="U101" s="331"/>
      <c r="V101" s="331"/>
      <c r="W101" s="331"/>
      <c r="X101" s="331"/>
      <c r="Y101" s="331"/>
      <c r="Z101" s="334"/>
      <c r="AB101" s="211"/>
      <c r="AC101" s="211"/>
      <c r="AD101" s="211"/>
      <c r="AE101" s="211"/>
      <c r="AF101" s="211"/>
      <c r="AG101" s="211"/>
      <c r="AH101" s="211"/>
      <c r="AI101" s="211"/>
      <c r="AJ101" s="211"/>
      <c r="AK101" s="211"/>
      <c r="AL101" s="211"/>
      <c r="AM101" s="211"/>
      <c r="AN101" s="211"/>
      <c r="AO101" s="211"/>
      <c r="AP101" s="211"/>
      <c r="AQ101" s="211"/>
      <c r="AR101" s="211"/>
      <c r="AS101" s="211"/>
      <c r="AT101" s="211"/>
      <c r="AU101" s="211"/>
      <c r="AV101" s="211"/>
      <c r="AW101" s="211"/>
      <c r="AX101" s="211"/>
    </row>
    <row r="102" spans="1:50" x14ac:dyDescent="0.35">
      <c r="A102" s="83"/>
      <c r="B102" s="123" t="s">
        <v>120</v>
      </c>
      <c r="C102" s="161" t="s">
        <v>44</v>
      </c>
      <c r="D102" s="152">
        <v>0</v>
      </c>
      <c r="E102" s="152">
        <v>0</v>
      </c>
      <c r="F102" s="195">
        <v>0.4797202797202797</v>
      </c>
      <c r="G102" s="195">
        <v>0.36647505078799475</v>
      </c>
      <c r="H102" s="195">
        <v>0.29357484353528202</v>
      </c>
      <c r="I102" s="129">
        <v>0.30978677216869327</v>
      </c>
      <c r="J102" s="126">
        <v>0.23500876974523272</v>
      </c>
      <c r="K102" s="195">
        <v>0.37877815960290184</v>
      </c>
      <c r="L102" s="195">
        <v>0.42182145407343896</v>
      </c>
      <c r="M102" s="195">
        <v>0.39453284790967835</v>
      </c>
      <c r="N102" s="195">
        <v>0.28317407655687249</v>
      </c>
      <c r="O102" s="195">
        <v>0.24760221340014715</v>
      </c>
      <c r="P102" s="195">
        <v>0.26265926904977227</v>
      </c>
      <c r="Q102" s="195">
        <v>0.27843009976178856</v>
      </c>
      <c r="R102" s="195">
        <v>0.38795750544333257</v>
      </c>
      <c r="S102" s="195">
        <v>0.24763011305344457</v>
      </c>
      <c r="T102" s="195">
        <v>0.24145102033975868</v>
      </c>
      <c r="U102" s="195">
        <v>0.35525819975599027</v>
      </c>
      <c r="V102" s="195">
        <v>0.41629522210349562</v>
      </c>
      <c r="W102" s="195">
        <v>0.23961116622230266</v>
      </c>
      <c r="X102" s="195">
        <v>0.21956273060661458</v>
      </c>
      <c r="Y102" s="195">
        <v>0.23637887401551427</v>
      </c>
      <c r="Z102" s="126">
        <v>0.24349880602343485</v>
      </c>
      <c r="AB102" s="211"/>
      <c r="AC102" s="211"/>
      <c r="AD102" s="211"/>
      <c r="AE102" s="211"/>
      <c r="AF102" s="211"/>
      <c r="AG102" s="211"/>
      <c r="AH102" s="211"/>
      <c r="AI102" s="211"/>
      <c r="AJ102" s="211"/>
      <c r="AK102" s="211"/>
      <c r="AL102" s="211"/>
      <c r="AM102" s="211"/>
      <c r="AN102" s="211"/>
      <c r="AO102" s="211"/>
      <c r="AP102" s="211"/>
      <c r="AQ102" s="211"/>
      <c r="AR102" s="211"/>
      <c r="AS102" s="211"/>
      <c r="AT102" s="211"/>
      <c r="AU102" s="211"/>
      <c r="AV102" s="211"/>
      <c r="AW102" s="211"/>
      <c r="AX102" s="211"/>
    </row>
    <row r="103" spans="1:50" x14ac:dyDescent="0.35">
      <c r="A103" s="83"/>
      <c r="B103" s="123" t="s">
        <v>121</v>
      </c>
      <c r="C103" s="161" t="s">
        <v>44</v>
      </c>
      <c r="D103" s="152">
        <v>0</v>
      </c>
      <c r="E103" s="152">
        <v>0</v>
      </c>
      <c r="F103" s="195">
        <v>0.65285846839244888</v>
      </c>
      <c r="G103" s="195">
        <v>0.67568523187561991</v>
      </c>
      <c r="H103" s="195">
        <v>0.49953450223461915</v>
      </c>
      <c r="I103" s="129">
        <v>0.47318835799728043</v>
      </c>
      <c r="J103" s="126">
        <v>0.26437926636629167</v>
      </c>
      <c r="K103" s="195">
        <v>0.66305969199439985</v>
      </c>
      <c r="L103" s="195">
        <v>0.66621982846722105</v>
      </c>
      <c r="M103" s="195">
        <v>0.73964810193896724</v>
      </c>
      <c r="N103" s="195">
        <v>0.63820799200118161</v>
      </c>
      <c r="O103" s="195">
        <v>0.50210509455764396</v>
      </c>
      <c r="P103" s="195">
        <v>0.63453428667582912</v>
      </c>
      <c r="Q103" s="195">
        <v>0.45348932569058792</v>
      </c>
      <c r="R103" s="195">
        <v>0.41232281586332553</v>
      </c>
      <c r="S103" s="195">
        <v>0.42125107136775913</v>
      </c>
      <c r="T103" s="195">
        <v>0.43260715279811951</v>
      </c>
      <c r="U103" s="195">
        <v>0.36574851183025775</v>
      </c>
      <c r="V103" s="195">
        <v>0.75117920928102588</v>
      </c>
      <c r="W103" s="195">
        <v>0.29329951612266952</v>
      </c>
      <c r="X103" s="195">
        <v>0.24050190466577701</v>
      </c>
      <c r="Y103" s="195">
        <v>0.25083972059905568</v>
      </c>
      <c r="Z103" s="126">
        <v>0.27440410633632756</v>
      </c>
      <c r="AB103" s="211"/>
      <c r="AC103" s="211"/>
      <c r="AD103" s="211"/>
      <c r="AE103" s="211"/>
      <c r="AF103" s="211"/>
      <c r="AG103" s="211"/>
      <c r="AH103" s="211"/>
      <c r="AI103" s="211"/>
      <c r="AJ103" s="211"/>
      <c r="AK103" s="211"/>
      <c r="AL103" s="211"/>
      <c r="AM103" s="211"/>
      <c r="AN103" s="211"/>
      <c r="AO103" s="211"/>
      <c r="AP103" s="211"/>
      <c r="AQ103" s="211"/>
      <c r="AR103" s="211"/>
      <c r="AS103" s="211"/>
      <c r="AT103" s="211"/>
      <c r="AU103" s="211"/>
      <c r="AV103" s="211"/>
      <c r="AW103" s="211"/>
      <c r="AX103" s="211"/>
    </row>
    <row r="104" spans="1:50" x14ac:dyDescent="0.35">
      <c r="A104" s="83"/>
      <c r="B104" s="123" t="s">
        <v>122</v>
      </c>
      <c r="C104" s="161" t="s">
        <v>44</v>
      </c>
      <c r="D104" s="152">
        <v>0</v>
      </c>
      <c r="E104" s="152">
        <v>0</v>
      </c>
      <c r="F104" s="195">
        <v>0.10898809927936141</v>
      </c>
      <c r="G104" s="195">
        <v>7.548607796738073E-2</v>
      </c>
      <c r="H104" s="195">
        <v>0.29782615991698741</v>
      </c>
      <c r="I104" s="129">
        <v>0.34947746213455699</v>
      </c>
      <c r="J104" s="126">
        <v>0.44742244447140128</v>
      </c>
      <c r="K104" s="195">
        <v>6.314878452335497E-2</v>
      </c>
      <c r="L104" s="195">
        <v>2.5419342165687607E-2</v>
      </c>
      <c r="M104" s="195">
        <v>-1.7758529002699822E-2</v>
      </c>
      <c r="N104" s="195">
        <v>0.21223682865031315</v>
      </c>
      <c r="O104" s="195">
        <v>0.20535349952902318</v>
      </c>
      <c r="P104" s="195">
        <v>0.24929542775384816</v>
      </c>
      <c r="Q104" s="195">
        <v>0.37179755732581837</v>
      </c>
      <c r="R104" s="195">
        <v>0.35574504098586829</v>
      </c>
      <c r="S104" s="195">
        <v>0.41425838457058711</v>
      </c>
      <c r="T104" s="195">
        <v>0.40929738426361095</v>
      </c>
      <c r="U104" s="195">
        <v>0.41928046103617195</v>
      </c>
      <c r="V104" s="195">
        <v>8.3676156312013583E-2</v>
      </c>
      <c r="W104" s="195">
        <v>0.41806262046178577</v>
      </c>
      <c r="X104" s="195">
        <v>0.50014493753294376</v>
      </c>
      <c r="Y104" s="195">
        <v>0.50640266334957784</v>
      </c>
      <c r="Z104" s="126">
        <v>0.36540903380519824</v>
      </c>
      <c r="AB104" s="211"/>
      <c r="AC104" s="211"/>
      <c r="AD104" s="211"/>
      <c r="AE104" s="211"/>
      <c r="AF104" s="211"/>
      <c r="AG104" s="211"/>
      <c r="AH104" s="211"/>
      <c r="AI104" s="211"/>
      <c r="AJ104" s="211"/>
      <c r="AK104" s="211"/>
      <c r="AL104" s="211"/>
      <c r="AM104" s="211"/>
      <c r="AN104" s="211"/>
      <c r="AO104" s="211"/>
      <c r="AP104" s="211"/>
      <c r="AQ104" s="211"/>
      <c r="AR104" s="211"/>
      <c r="AS104" s="211"/>
      <c r="AT104" s="211"/>
      <c r="AU104" s="211"/>
      <c r="AV104" s="211"/>
      <c r="AW104" s="211"/>
      <c r="AX104" s="211"/>
    </row>
    <row r="105" spans="1:50" x14ac:dyDescent="0.35">
      <c r="A105" s="83"/>
      <c r="B105" s="123" t="s">
        <v>123</v>
      </c>
      <c r="C105" s="161" t="s">
        <v>44</v>
      </c>
      <c r="D105" s="152">
        <v>0</v>
      </c>
      <c r="E105" s="152">
        <v>0</v>
      </c>
      <c r="F105" s="195">
        <v>9.9968639774465004E-2</v>
      </c>
      <c r="G105" s="195">
        <v>0.11768196845022276</v>
      </c>
      <c r="H105" s="195">
        <v>8.6281447534838768E-2</v>
      </c>
      <c r="I105" s="129">
        <v>5.8711488037323451E-3</v>
      </c>
      <c r="J105" s="126">
        <v>7.9080725787619363E-2</v>
      </c>
      <c r="K105" s="195">
        <v>9.8915616647575408E-2</v>
      </c>
      <c r="L105" s="195">
        <v>0.13966038527185901</v>
      </c>
      <c r="M105" s="195">
        <v>0.13399431399820008</v>
      </c>
      <c r="N105" s="195">
        <v>0.10112142524399811</v>
      </c>
      <c r="O105" s="195">
        <v>0.19006105536932583</v>
      </c>
      <c r="P105" s="195">
        <v>5.711970489750564E-2</v>
      </c>
      <c r="Q105" s="195">
        <v>6.3907989160941328E-2</v>
      </c>
      <c r="R105" s="195">
        <v>3.7470387948947241E-2</v>
      </c>
      <c r="S105" s="195">
        <v>4.5312953855707674E-2</v>
      </c>
      <c r="T105" s="195">
        <v>3.0873238287187427E-2</v>
      </c>
      <c r="U105" s="195">
        <v>8.731122840210491E-2</v>
      </c>
      <c r="V105" s="195">
        <v>-0.19740497633949025</v>
      </c>
      <c r="W105" s="195">
        <v>8.9375385470979396E-2</v>
      </c>
      <c r="X105" s="195">
        <v>8.980527175599344E-2</v>
      </c>
      <c r="Y105" s="195">
        <v>7.5505564592496327E-2</v>
      </c>
      <c r="Z105" s="126">
        <v>6.4058779348415501E-2</v>
      </c>
      <c r="AB105" s="211"/>
      <c r="AC105" s="211"/>
      <c r="AD105" s="211"/>
      <c r="AE105" s="211"/>
      <c r="AF105" s="211"/>
      <c r="AG105" s="211"/>
      <c r="AH105" s="211"/>
      <c r="AI105" s="211"/>
      <c r="AJ105" s="211"/>
      <c r="AK105" s="211"/>
      <c r="AL105" s="211"/>
      <c r="AM105" s="211"/>
      <c r="AN105" s="211"/>
      <c r="AO105" s="211"/>
      <c r="AP105" s="211"/>
      <c r="AQ105" s="211"/>
      <c r="AR105" s="211"/>
      <c r="AS105" s="211"/>
      <c r="AT105" s="211"/>
      <c r="AU105" s="211"/>
      <c r="AV105" s="211"/>
      <c r="AW105" s="211"/>
      <c r="AX105" s="211"/>
    </row>
    <row r="106" spans="1:50" x14ac:dyDescent="0.35">
      <c r="A106" s="83"/>
      <c r="B106" s="123" t="s">
        <v>124</v>
      </c>
      <c r="C106" s="161" t="s">
        <v>44</v>
      </c>
      <c r="D106" s="152">
        <v>0</v>
      </c>
      <c r="E106" s="152">
        <v>0</v>
      </c>
      <c r="F106" s="195">
        <v>1.1162947085277181E-2</v>
      </c>
      <c r="G106" s="195">
        <v>0.10724450452656592</v>
      </c>
      <c r="H106" s="195">
        <v>0.10013925854136678</v>
      </c>
      <c r="I106" s="129">
        <v>9.4173001935436457E-2</v>
      </c>
      <c r="J106" s="126">
        <v>4.4466123324639339E-2</v>
      </c>
      <c r="K106" s="195">
        <v>2.7287768868524881E-2</v>
      </c>
      <c r="L106" s="195">
        <v>0.11822276963588438</v>
      </c>
      <c r="M106" s="195">
        <v>5.6790988300744472E-2</v>
      </c>
      <c r="N106" s="195">
        <v>0.21406837626259773</v>
      </c>
      <c r="O106" s="195">
        <v>0.1098253000331781</v>
      </c>
      <c r="P106" s="195">
        <v>9.3261111936271693E-2</v>
      </c>
      <c r="Q106" s="195">
        <v>8.9135624926512974E-2</v>
      </c>
      <c r="R106" s="195">
        <v>0.10988203168947451</v>
      </c>
      <c r="S106" s="195">
        <v>8.37319512987338E-2</v>
      </c>
      <c r="T106" s="195">
        <v>9.8145856923635186E-2</v>
      </c>
      <c r="U106" s="195">
        <v>6.1495205445159726E-2</v>
      </c>
      <c r="V106" s="195">
        <v>0.15021943214776376</v>
      </c>
      <c r="W106" s="195">
        <v>9.0154746452704826E-2</v>
      </c>
      <c r="X106" s="195">
        <v>4.6776460648745244E-2</v>
      </c>
      <c r="Y106" s="195">
        <v>3.9528733622148843E-2</v>
      </c>
      <c r="Z106" s="126">
        <v>7.441724176257194E-3</v>
      </c>
      <c r="AB106" s="211"/>
      <c r="AC106" s="211"/>
      <c r="AD106" s="211"/>
      <c r="AE106" s="211"/>
      <c r="AF106" s="211"/>
      <c r="AG106" s="211"/>
      <c r="AH106" s="211"/>
      <c r="AI106" s="211"/>
      <c r="AJ106" s="211"/>
      <c r="AK106" s="211"/>
      <c r="AL106" s="211"/>
      <c r="AM106" s="211"/>
      <c r="AN106" s="211"/>
      <c r="AO106" s="211"/>
      <c r="AP106" s="211"/>
      <c r="AQ106" s="211"/>
      <c r="AR106" s="211"/>
      <c r="AS106" s="211"/>
      <c r="AT106" s="211"/>
      <c r="AU106" s="211"/>
      <c r="AV106" s="211"/>
      <c r="AW106" s="211"/>
      <c r="AX106" s="211"/>
    </row>
    <row r="107" spans="1:50" x14ac:dyDescent="0.35">
      <c r="A107" s="83"/>
      <c r="B107" s="123" t="s">
        <v>125</v>
      </c>
      <c r="C107" s="161" t="s">
        <v>44</v>
      </c>
      <c r="D107" s="152">
        <v>0</v>
      </c>
      <c r="E107" s="152">
        <v>0</v>
      </c>
      <c r="F107" s="195">
        <v>-0.35135544067582897</v>
      </c>
      <c r="G107" s="195">
        <v>-0.293072342594698</v>
      </c>
      <c r="H107" s="195">
        <v>-0.23957204549143002</v>
      </c>
      <c r="I107" s="129">
        <v>-0.20013327676441789</v>
      </c>
      <c r="J107" s="126">
        <v>-7.0815276942766348E-2</v>
      </c>
      <c r="K107" s="195">
        <v>-0.22985617920325824</v>
      </c>
      <c r="L107" s="195">
        <v>-0.27115292218910014</v>
      </c>
      <c r="M107" s="195">
        <v>-0.26762558291745048</v>
      </c>
      <c r="N107" s="195">
        <v>-0.39088770977014792</v>
      </c>
      <c r="O107" s="195">
        <v>-0.21518108770845959</v>
      </c>
      <c r="P107" s="195">
        <v>-0.25844781653107923</v>
      </c>
      <c r="Q107" s="195">
        <v>-0.22247688672269278</v>
      </c>
      <c r="R107" s="195">
        <v>-0.26416290222285282</v>
      </c>
      <c r="S107" s="195">
        <v>-0.18202448799710388</v>
      </c>
      <c r="T107" s="195">
        <v>-0.18164568860364358</v>
      </c>
      <c r="U107" s="195">
        <v>-0.25935129238220467</v>
      </c>
      <c r="V107" s="195">
        <v>-0.16272706457029462</v>
      </c>
      <c r="W107" s="195">
        <v>-0.11075481232314037</v>
      </c>
      <c r="X107" s="195">
        <v>-7.8472682102122979E-2</v>
      </c>
      <c r="Y107" s="195">
        <v>-0.14384958277929372</v>
      </c>
      <c r="Z107" s="126">
        <v>4.5587507199223963E-2</v>
      </c>
      <c r="AB107" s="211"/>
      <c r="AC107" s="211"/>
      <c r="AD107" s="211"/>
      <c r="AE107" s="211"/>
      <c r="AF107" s="211"/>
      <c r="AG107" s="211"/>
      <c r="AH107" s="211"/>
      <c r="AI107" s="211"/>
      <c r="AJ107" s="211"/>
      <c r="AK107" s="211"/>
      <c r="AL107" s="211"/>
      <c r="AM107" s="211"/>
      <c r="AN107" s="211"/>
      <c r="AO107" s="211"/>
      <c r="AP107" s="211"/>
      <c r="AQ107" s="211"/>
      <c r="AR107" s="211"/>
      <c r="AS107" s="211"/>
      <c r="AT107" s="211"/>
      <c r="AU107" s="211"/>
      <c r="AV107" s="211"/>
      <c r="AW107" s="211"/>
      <c r="AX107" s="211"/>
    </row>
    <row r="108" spans="1:50" x14ac:dyDescent="0.35">
      <c r="A108" s="83"/>
      <c r="B108" s="163" t="s">
        <v>117</v>
      </c>
      <c r="C108" s="201" t="s">
        <v>44</v>
      </c>
      <c r="D108" s="212">
        <v>0</v>
      </c>
      <c r="E108" s="158">
        <v>0</v>
      </c>
      <c r="F108" s="347">
        <v>-1.3429935760032846E-3</v>
      </c>
      <c r="G108" s="347">
        <v>-4.9500491013086186E-2</v>
      </c>
      <c r="H108" s="347">
        <v>-3.7784166271664039E-2</v>
      </c>
      <c r="I108" s="352">
        <v>-3.2363466275281721E-2</v>
      </c>
      <c r="J108" s="126">
        <v>4.5794724758180591E-4</v>
      </c>
      <c r="K108" s="347">
        <v>-1.3338424334987909E-3</v>
      </c>
      <c r="L108" s="347">
        <v>-0.10019085742499091</v>
      </c>
      <c r="M108" s="347">
        <v>-3.9582140227440048E-2</v>
      </c>
      <c r="N108" s="347">
        <v>-5.7920988944815018E-2</v>
      </c>
      <c r="O108" s="347">
        <v>-3.9670735753429352E-2</v>
      </c>
      <c r="P108" s="347">
        <v>-3.8421983782147583E-2</v>
      </c>
      <c r="Q108" s="347">
        <v>-3.4283710142956336E-2</v>
      </c>
      <c r="R108" s="347">
        <v>-3.9214879708095202E-2</v>
      </c>
      <c r="S108" s="347">
        <v>-3.0159986149128661E-2</v>
      </c>
      <c r="T108" s="347">
        <v>-3.0728964008668119E-2</v>
      </c>
      <c r="U108" s="347">
        <v>-2.9742314087479876E-2</v>
      </c>
      <c r="V108" s="347">
        <v>-4.1237978934513822E-2</v>
      </c>
      <c r="W108" s="347">
        <v>-1.9748622407301748E-2</v>
      </c>
      <c r="X108" s="347">
        <v>-1.8318623107950998E-2</v>
      </c>
      <c r="Y108" s="195">
        <v>3.5194026600500868E-2</v>
      </c>
      <c r="Z108" s="133">
        <v>-3.9995688885745181E-4</v>
      </c>
      <c r="AB108" s="211"/>
      <c r="AC108" s="211"/>
      <c r="AD108" s="211"/>
      <c r="AE108" s="211"/>
      <c r="AF108" s="211"/>
      <c r="AG108" s="211"/>
      <c r="AH108" s="211"/>
      <c r="AI108" s="211"/>
      <c r="AJ108" s="211"/>
      <c r="AK108" s="211"/>
      <c r="AL108" s="211"/>
      <c r="AM108" s="211"/>
      <c r="AN108" s="211"/>
      <c r="AO108" s="211"/>
      <c r="AP108" s="211"/>
      <c r="AQ108" s="211"/>
      <c r="AR108" s="211"/>
      <c r="AS108" s="211"/>
      <c r="AT108" s="211"/>
      <c r="AU108" s="211"/>
      <c r="AV108" s="211"/>
      <c r="AW108" s="211"/>
      <c r="AX108" s="211"/>
    </row>
    <row r="109" spans="1:50" x14ac:dyDescent="0.35">
      <c r="A109" s="83"/>
      <c r="B109" s="208" t="s">
        <v>141</v>
      </c>
      <c r="C109" s="209"/>
      <c r="D109" s="210"/>
      <c r="E109" s="210"/>
      <c r="F109" s="331"/>
      <c r="G109" s="331"/>
      <c r="H109" s="331"/>
      <c r="I109" s="332"/>
      <c r="J109" s="333"/>
      <c r="K109" s="331"/>
      <c r="L109" s="331"/>
      <c r="M109" s="331"/>
      <c r="N109" s="331"/>
      <c r="O109" s="331"/>
      <c r="P109" s="331"/>
      <c r="Q109" s="331"/>
      <c r="R109" s="331"/>
      <c r="S109" s="331"/>
      <c r="T109" s="331"/>
      <c r="U109" s="331"/>
      <c r="V109" s="331"/>
      <c r="W109" s="331"/>
      <c r="X109" s="331"/>
      <c r="Y109" s="331"/>
      <c r="Z109" s="334"/>
      <c r="AB109" s="211"/>
      <c r="AC109" s="211"/>
      <c r="AD109" s="211"/>
      <c r="AE109" s="211"/>
      <c r="AF109" s="211"/>
      <c r="AG109" s="211"/>
      <c r="AH109" s="211"/>
      <c r="AI109" s="211"/>
      <c r="AJ109" s="211"/>
      <c r="AK109" s="211"/>
      <c r="AL109" s="211"/>
      <c r="AM109" s="211"/>
      <c r="AN109" s="211"/>
      <c r="AO109" s="211"/>
      <c r="AP109" s="211"/>
      <c r="AQ109" s="211"/>
      <c r="AR109" s="211"/>
      <c r="AS109" s="211"/>
      <c r="AT109" s="211"/>
      <c r="AU109" s="211"/>
      <c r="AV109" s="211"/>
      <c r="AW109" s="211"/>
      <c r="AX109" s="211"/>
    </row>
    <row r="110" spans="1:50" x14ac:dyDescent="0.35">
      <c r="A110" s="83"/>
      <c r="B110" s="123" t="s">
        <v>120</v>
      </c>
      <c r="C110" s="161" t="s">
        <v>22</v>
      </c>
      <c r="D110" s="152">
        <v>0</v>
      </c>
      <c r="E110" s="152">
        <v>0</v>
      </c>
      <c r="F110" s="425">
        <v>578.76900000000001</v>
      </c>
      <c r="G110" s="178">
        <v>426.88499999999999</v>
      </c>
      <c r="H110" s="178">
        <v>443.815</v>
      </c>
      <c r="I110" s="178">
        <v>569.71900000000005</v>
      </c>
      <c r="J110" s="390">
        <v>656.10699999999997</v>
      </c>
      <c r="K110" s="178">
        <v>107.211</v>
      </c>
      <c r="L110" s="178">
        <v>116.651</v>
      </c>
      <c r="M110" s="178">
        <v>96.316999999999965</v>
      </c>
      <c r="N110" s="178">
        <v>106.70600000000002</v>
      </c>
      <c r="O110" s="178">
        <v>84.843000000000004</v>
      </c>
      <c r="P110" s="178">
        <v>88.599000000000004</v>
      </c>
      <c r="Q110" s="369">
        <v>116.65218055000001</v>
      </c>
      <c r="R110" s="369">
        <v>153.72081944999996</v>
      </c>
      <c r="S110" s="369">
        <v>135.05500000000001</v>
      </c>
      <c r="T110" s="369">
        <v>123.68299999999999</v>
      </c>
      <c r="U110" s="369">
        <v>189.36500000000001</v>
      </c>
      <c r="V110" s="369">
        <v>121.61600000000004</v>
      </c>
      <c r="W110" s="369">
        <v>152.49600000000001</v>
      </c>
      <c r="X110" s="369">
        <v>147.398</v>
      </c>
      <c r="Y110" s="369">
        <v>180.33</v>
      </c>
      <c r="Z110" s="391">
        <v>175.88299999999995</v>
      </c>
      <c r="AB110" s="211"/>
      <c r="AC110" s="211"/>
      <c r="AD110" s="211"/>
      <c r="AE110" s="211"/>
      <c r="AF110" s="211"/>
      <c r="AG110" s="211"/>
      <c r="AH110" s="211"/>
      <c r="AI110" s="211"/>
      <c r="AJ110" s="211"/>
      <c r="AK110" s="211"/>
      <c r="AL110" s="211"/>
      <c r="AM110" s="211"/>
      <c r="AN110" s="211"/>
      <c r="AO110" s="211"/>
      <c r="AP110" s="211"/>
      <c r="AQ110" s="211"/>
      <c r="AR110" s="211"/>
      <c r="AS110" s="211"/>
      <c r="AT110" s="211"/>
      <c r="AU110" s="211"/>
      <c r="AV110" s="211"/>
      <c r="AW110" s="211"/>
      <c r="AX110" s="211"/>
    </row>
    <row r="111" spans="1:50" x14ac:dyDescent="0.35">
      <c r="A111" s="83"/>
      <c r="B111" s="123" t="s">
        <v>121</v>
      </c>
      <c r="C111" s="161" t="s">
        <v>22</v>
      </c>
      <c r="D111" s="152">
        <v>0</v>
      </c>
      <c r="E111" s="152">
        <v>0</v>
      </c>
      <c r="F111" s="425">
        <v>130.01300000000001</v>
      </c>
      <c r="G111" s="178">
        <v>674.56299999999999</v>
      </c>
      <c r="H111" s="178">
        <v>812.423</v>
      </c>
      <c r="I111" s="178">
        <v>1095.44</v>
      </c>
      <c r="J111" s="390">
        <v>573.58399999999995</v>
      </c>
      <c r="K111" s="178">
        <v>158.25399999999999</v>
      </c>
      <c r="L111" s="178">
        <v>145.97999999999999</v>
      </c>
      <c r="M111" s="178">
        <v>195.68499999999997</v>
      </c>
      <c r="N111" s="178">
        <v>174.64400000000001</v>
      </c>
      <c r="O111" s="178">
        <v>160.096</v>
      </c>
      <c r="P111" s="178">
        <v>233.30599999999998</v>
      </c>
      <c r="Q111" s="369">
        <v>164.74000000000007</v>
      </c>
      <c r="R111" s="369">
        <v>254.28099999999995</v>
      </c>
      <c r="S111" s="369">
        <v>159.54300000000001</v>
      </c>
      <c r="T111" s="369">
        <v>164.42899999999997</v>
      </c>
      <c r="U111" s="369">
        <v>241.012</v>
      </c>
      <c r="V111" s="369">
        <v>530.45600000000013</v>
      </c>
      <c r="W111" s="369">
        <v>149.24799999999999</v>
      </c>
      <c r="X111" s="369">
        <v>108.53199999999998</v>
      </c>
      <c r="Y111" s="369">
        <v>151.71800000000002</v>
      </c>
      <c r="Z111" s="391">
        <v>164.08599999999996</v>
      </c>
      <c r="AB111" s="211"/>
      <c r="AC111" s="211"/>
      <c r="AD111" s="211"/>
      <c r="AE111" s="211"/>
      <c r="AF111" s="211"/>
      <c r="AG111" s="211"/>
      <c r="AH111" s="211"/>
      <c r="AI111" s="211"/>
      <c r="AJ111" s="211"/>
      <c r="AK111" s="211"/>
      <c r="AL111" s="211"/>
      <c r="AM111" s="211"/>
      <c r="AN111" s="211"/>
      <c r="AO111" s="211"/>
      <c r="AP111" s="211"/>
      <c r="AQ111" s="211"/>
      <c r="AR111" s="211"/>
      <c r="AS111" s="211"/>
      <c r="AT111" s="211"/>
      <c r="AU111" s="211"/>
      <c r="AV111" s="211"/>
      <c r="AW111" s="211"/>
      <c r="AX111" s="211"/>
    </row>
    <row r="112" spans="1:50" x14ac:dyDescent="0.35">
      <c r="A112" s="83"/>
      <c r="B112" s="123" t="s">
        <v>122</v>
      </c>
      <c r="C112" s="161" t="s">
        <v>22</v>
      </c>
      <c r="D112" s="152">
        <v>0</v>
      </c>
      <c r="E112" s="152">
        <v>0</v>
      </c>
      <c r="F112" s="425">
        <v>144.76599999999999</v>
      </c>
      <c r="G112" s="178">
        <v>72.938999999999993</v>
      </c>
      <c r="H112" s="178">
        <v>406.65899999999999</v>
      </c>
      <c r="I112" s="178">
        <v>511.464</v>
      </c>
      <c r="J112" s="390">
        <v>1092.277</v>
      </c>
      <c r="K112" s="178">
        <v>16.951000000000001</v>
      </c>
      <c r="L112" s="178">
        <v>-2.359</v>
      </c>
      <c r="M112" s="178">
        <v>-17.961000000000002</v>
      </c>
      <c r="N112" s="178">
        <v>76.308000000000007</v>
      </c>
      <c r="O112" s="178">
        <v>81.96</v>
      </c>
      <c r="P112" s="178">
        <v>99.188999999999993</v>
      </c>
      <c r="Q112" s="369">
        <v>160.22581944999996</v>
      </c>
      <c r="R112" s="369">
        <v>65.284180550000031</v>
      </c>
      <c r="S112" s="369">
        <v>179.29400000000001</v>
      </c>
      <c r="T112" s="369">
        <v>154.45099999999999</v>
      </c>
      <c r="U112" s="369">
        <v>247.41499999999999</v>
      </c>
      <c r="V112" s="369">
        <v>-69.69599999999997</v>
      </c>
      <c r="W112" s="369">
        <v>237.19877154000005</v>
      </c>
      <c r="X112" s="369">
        <v>271.59322845999992</v>
      </c>
      <c r="Y112" s="369">
        <v>352.42399999999998</v>
      </c>
      <c r="Z112" s="391">
        <v>231.06100000000009</v>
      </c>
      <c r="AB112" s="211"/>
      <c r="AC112" s="211"/>
      <c r="AD112" s="211"/>
      <c r="AE112" s="211"/>
      <c r="AF112" s="211"/>
      <c r="AG112" s="211"/>
      <c r="AH112" s="211"/>
      <c r="AI112" s="211"/>
      <c r="AJ112" s="211"/>
      <c r="AK112" s="211"/>
      <c r="AL112" s="211"/>
      <c r="AM112" s="211"/>
      <c r="AN112" s="211"/>
      <c r="AO112" s="211"/>
      <c r="AP112" s="211"/>
      <c r="AQ112" s="211"/>
      <c r="AR112" s="211"/>
      <c r="AS112" s="211"/>
      <c r="AT112" s="211"/>
      <c r="AU112" s="211"/>
      <c r="AV112" s="211"/>
      <c r="AW112" s="211"/>
      <c r="AX112" s="211"/>
    </row>
    <row r="113" spans="1:50" x14ac:dyDescent="0.35">
      <c r="A113" s="83"/>
      <c r="B113" s="123" t="s">
        <v>123</v>
      </c>
      <c r="C113" s="161" t="s">
        <v>22</v>
      </c>
      <c r="D113" s="152">
        <v>0</v>
      </c>
      <c r="E113" s="152">
        <v>0</v>
      </c>
      <c r="F113" s="425">
        <v>107.733</v>
      </c>
      <c r="G113" s="178">
        <v>133.607</v>
      </c>
      <c r="H113" s="178">
        <v>128.28800000000001</v>
      </c>
      <c r="I113" s="178">
        <v>-140.244</v>
      </c>
      <c r="J113" s="390">
        <v>88.16500000000002</v>
      </c>
      <c r="K113" s="178">
        <v>27.827999999999999</v>
      </c>
      <c r="L113" s="178">
        <v>42.353999999999999</v>
      </c>
      <c r="M113" s="178">
        <v>39.914999999999992</v>
      </c>
      <c r="N113" s="178">
        <v>23.510000000000005</v>
      </c>
      <c r="O113" s="178">
        <v>85.058999999999997</v>
      </c>
      <c r="P113" s="178">
        <v>15.686999999999998</v>
      </c>
      <c r="Q113" s="178">
        <v>23.169000000000011</v>
      </c>
      <c r="R113" s="178">
        <v>4.3730000000000047</v>
      </c>
      <c r="S113" s="369">
        <v>16.736999999999998</v>
      </c>
      <c r="T113" s="369">
        <v>8.6330000000000027</v>
      </c>
      <c r="U113" s="369">
        <v>2.6040000000000001</v>
      </c>
      <c r="V113" s="369">
        <v>-168.21799999999999</v>
      </c>
      <c r="W113" s="369">
        <v>41.106000000000002</v>
      </c>
      <c r="X113" s="369">
        <v>35.080000000000005</v>
      </c>
      <c r="Y113" s="369">
        <v>30.586000000000006</v>
      </c>
      <c r="Z113" s="391">
        <v>-18.607000000000006</v>
      </c>
      <c r="AB113" s="211"/>
      <c r="AC113" s="211"/>
      <c r="AD113" s="211"/>
      <c r="AE113" s="211"/>
      <c r="AF113" s="211"/>
      <c r="AG113" s="211"/>
      <c r="AH113" s="211"/>
      <c r="AI113" s="211"/>
      <c r="AJ113" s="211"/>
      <c r="AK113" s="211"/>
      <c r="AL113" s="211"/>
      <c r="AM113" s="211"/>
      <c r="AN113" s="211"/>
      <c r="AO113" s="211"/>
      <c r="AP113" s="211"/>
      <c r="AQ113" s="211"/>
      <c r="AR113" s="211"/>
      <c r="AS113" s="211"/>
      <c r="AT113" s="211"/>
      <c r="AU113" s="211"/>
      <c r="AV113" s="211"/>
      <c r="AW113" s="211"/>
      <c r="AX113" s="211"/>
    </row>
    <row r="114" spans="1:50" x14ac:dyDescent="0.35">
      <c r="A114" s="83"/>
      <c r="B114" s="123" t="s">
        <v>124</v>
      </c>
      <c r="C114" s="161" t="s">
        <v>22</v>
      </c>
      <c r="D114" s="152">
        <v>0</v>
      </c>
      <c r="E114" s="152">
        <v>0</v>
      </c>
      <c r="F114" s="425">
        <v>9.8160000000000007</v>
      </c>
      <c r="G114" s="178">
        <v>163.00399999999999</v>
      </c>
      <c r="H114" s="178">
        <v>206.68899999999999</v>
      </c>
      <c r="I114" s="178">
        <v>234.93600000000001</v>
      </c>
      <c r="J114" s="390">
        <v>148.05000000000001</v>
      </c>
      <c r="K114" s="178">
        <v>8.859</v>
      </c>
      <c r="L114" s="178">
        <v>42.622999999999998</v>
      </c>
      <c r="M114" s="178">
        <v>20.299000000000007</v>
      </c>
      <c r="N114" s="178">
        <v>91.222999999999985</v>
      </c>
      <c r="O114" s="178">
        <v>54.701999999999998</v>
      </c>
      <c r="P114" s="178">
        <v>46.543999999999997</v>
      </c>
      <c r="Q114" s="178">
        <v>49.924999999999997</v>
      </c>
      <c r="R114" s="178">
        <v>55.518000000000001</v>
      </c>
      <c r="S114" s="369">
        <v>55.914000000000001</v>
      </c>
      <c r="T114" s="369">
        <v>64.616</v>
      </c>
      <c r="U114" s="369">
        <v>44.006999999999998</v>
      </c>
      <c r="V114" s="369">
        <v>70.399000000000001</v>
      </c>
      <c r="W114" s="369">
        <v>84.296999999999997</v>
      </c>
      <c r="X114" s="369">
        <v>36.689000000000007</v>
      </c>
      <c r="Y114" s="369">
        <v>37.338999999999984</v>
      </c>
      <c r="Z114" s="391">
        <v>-10.274999999999977</v>
      </c>
      <c r="AB114" s="211"/>
      <c r="AC114" s="211"/>
      <c r="AD114" s="211"/>
      <c r="AE114" s="211"/>
      <c r="AF114" s="211"/>
      <c r="AG114" s="211"/>
      <c r="AH114" s="211"/>
      <c r="AI114" s="211"/>
      <c r="AJ114" s="211"/>
      <c r="AK114" s="211"/>
      <c r="AL114" s="211"/>
      <c r="AM114" s="211"/>
      <c r="AN114" s="211"/>
      <c r="AO114" s="211"/>
      <c r="AP114" s="211"/>
      <c r="AQ114" s="211"/>
      <c r="AR114" s="211"/>
      <c r="AS114" s="211"/>
      <c r="AT114" s="211"/>
      <c r="AU114" s="211"/>
      <c r="AV114" s="211"/>
      <c r="AW114" s="211"/>
      <c r="AX114" s="211"/>
    </row>
    <row r="115" spans="1:50" x14ac:dyDescent="0.35">
      <c r="A115" s="83"/>
      <c r="B115" s="123" t="s">
        <v>125</v>
      </c>
      <c r="C115" s="161" t="s">
        <v>22</v>
      </c>
      <c r="D115" s="152">
        <v>0</v>
      </c>
      <c r="E115" s="152">
        <v>0</v>
      </c>
      <c r="F115" s="425">
        <v>-575.52800000000002</v>
      </c>
      <c r="G115" s="178">
        <v>-542.16200000000003</v>
      </c>
      <c r="H115" s="178">
        <v>-634.72199999999998</v>
      </c>
      <c r="I115" s="178">
        <v>-831.37</v>
      </c>
      <c r="J115" s="390">
        <v>-785.61899999999991</v>
      </c>
      <c r="K115" s="178">
        <v>-101.76300000000001</v>
      </c>
      <c r="L115" s="178">
        <v>-119.63399999999999</v>
      </c>
      <c r="M115" s="178">
        <v>-130.536</v>
      </c>
      <c r="N115" s="178">
        <v>-190.22900000000004</v>
      </c>
      <c r="O115" s="178">
        <v>-140.49600000000001</v>
      </c>
      <c r="P115" s="178">
        <v>-163.82500000000002</v>
      </c>
      <c r="Q115" s="178">
        <v>-160.505</v>
      </c>
      <c r="R115" s="178">
        <v>-169.89599999999996</v>
      </c>
      <c r="S115" s="369">
        <v>-163.69800000000001</v>
      </c>
      <c r="T115" s="369">
        <v>-187.19699999999997</v>
      </c>
      <c r="U115" s="369">
        <v>-300.79899999999998</v>
      </c>
      <c r="V115" s="369">
        <v>-179.67600000000004</v>
      </c>
      <c r="W115" s="369">
        <v>-246.49177154</v>
      </c>
      <c r="X115" s="369">
        <v>-143.51422845999997</v>
      </c>
      <c r="Y115" s="369">
        <v>-346.53799999999995</v>
      </c>
      <c r="Z115" s="391">
        <v>-49.075000000000045</v>
      </c>
      <c r="AB115" s="211"/>
      <c r="AC115" s="211"/>
      <c r="AD115" s="211"/>
      <c r="AE115" s="211"/>
      <c r="AF115" s="211"/>
      <c r="AG115" s="211"/>
      <c r="AH115" s="211"/>
      <c r="AI115" s="211"/>
      <c r="AJ115" s="211"/>
      <c r="AK115" s="211"/>
      <c r="AL115" s="211"/>
      <c r="AM115" s="211"/>
      <c r="AN115" s="211"/>
      <c r="AO115" s="211"/>
      <c r="AP115" s="211"/>
      <c r="AQ115" s="211"/>
      <c r="AR115" s="211"/>
      <c r="AS115" s="211"/>
      <c r="AT115" s="211"/>
      <c r="AU115" s="211"/>
      <c r="AV115" s="211"/>
      <c r="AW115" s="211"/>
      <c r="AX115" s="211"/>
    </row>
    <row r="116" spans="1:50" x14ac:dyDescent="0.35">
      <c r="A116" s="83"/>
      <c r="B116" s="163" t="s">
        <v>117</v>
      </c>
      <c r="C116" s="182" t="s">
        <v>22</v>
      </c>
      <c r="D116" s="212">
        <v>0</v>
      </c>
      <c r="E116" s="158">
        <v>0</v>
      </c>
      <c r="F116" s="426">
        <v>1.4390000000000001</v>
      </c>
      <c r="G116" s="392">
        <v>-75.491</v>
      </c>
      <c r="H116" s="392">
        <v>-78.739000000000004</v>
      </c>
      <c r="I116" s="392">
        <v>-79.727000000000004</v>
      </c>
      <c r="J116" s="390">
        <v>5.4570000000000007</v>
      </c>
      <c r="K116" s="392">
        <v>0.40799999999999997</v>
      </c>
      <c r="L116" s="392">
        <v>-36.841000000000001</v>
      </c>
      <c r="M116" s="392">
        <v>-14.549999999999995</v>
      </c>
      <c r="N116" s="392">
        <v>-24.509000000000007</v>
      </c>
      <c r="O116" s="392">
        <v>-19.943999999999999</v>
      </c>
      <c r="P116" s="392">
        <v>-19.574000000000002</v>
      </c>
      <c r="Q116" s="392">
        <v>-19.777999999999999</v>
      </c>
      <c r="R116" s="392">
        <v>-19.443000000000005</v>
      </c>
      <c r="S116" s="393">
        <v>-20.216000000000001</v>
      </c>
      <c r="T116" s="393">
        <v>-18.588999999999999</v>
      </c>
      <c r="U116" s="393">
        <v>-20.91</v>
      </c>
      <c r="V116" s="393">
        <v>-20.012</v>
      </c>
      <c r="W116" s="393">
        <v>-17.721</v>
      </c>
      <c r="X116" s="393">
        <v>-17.074000000000002</v>
      </c>
      <c r="Y116" s="393">
        <v>39.597999999999999</v>
      </c>
      <c r="Z116" s="391">
        <v>0.65400000000000347</v>
      </c>
      <c r="AB116" s="211"/>
      <c r="AC116" s="211"/>
      <c r="AD116" s="211"/>
      <c r="AE116" s="211"/>
      <c r="AF116" s="211"/>
      <c r="AG116" s="211"/>
      <c r="AH116" s="211"/>
      <c r="AI116" s="211"/>
      <c r="AJ116" s="211"/>
      <c r="AK116" s="211"/>
      <c r="AL116" s="211"/>
      <c r="AM116" s="211"/>
      <c r="AN116" s="211"/>
      <c r="AO116" s="211"/>
      <c r="AP116" s="211"/>
      <c r="AQ116" s="211"/>
      <c r="AR116" s="211"/>
      <c r="AS116" s="211"/>
      <c r="AT116" s="211"/>
      <c r="AU116" s="211"/>
      <c r="AV116" s="211"/>
      <c r="AW116" s="211"/>
      <c r="AX116" s="211"/>
    </row>
    <row r="117" spans="1:50" x14ac:dyDescent="0.35">
      <c r="A117" s="83"/>
      <c r="B117" s="213" t="s">
        <v>142</v>
      </c>
      <c r="C117" s="180" t="s">
        <v>22</v>
      </c>
      <c r="D117" s="212">
        <f t="shared" ref="D117:E117" si="11">SUM(D110:D116)</f>
        <v>0</v>
      </c>
      <c r="E117" s="158">
        <f t="shared" si="11"/>
        <v>0</v>
      </c>
      <c r="F117" s="225">
        <v>397.00799999999998</v>
      </c>
      <c r="G117" s="225">
        <v>853.3449999999998</v>
      </c>
      <c r="H117" s="215">
        <v>1284.413</v>
      </c>
      <c r="I117" s="215">
        <v>1360.2180000000001</v>
      </c>
      <c r="J117" s="335">
        <v>1778.0210000000002</v>
      </c>
      <c r="K117" s="225">
        <v>217.74799999999993</v>
      </c>
      <c r="L117" s="225">
        <v>188.77399999999997</v>
      </c>
      <c r="M117" s="225">
        <v>189.1689999999999</v>
      </c>
      <c r="N117" s="225">
        <v>257.65299999999991</v>
      </c>
      <c r="O117" s="225">
        <v>306.21999999999997</v>
      </c>
      <c r="P117" s="225">
        <v>299.92599999999987</v>
      </c>
      <c r="Q117" s="225">
        <v>334.42899999999997</v>
      </c>
      <c r="R117" s="215">
        <v>343.83799999999997</v>
      </c>
      <c r="S117" s="225">
        <v>362.62900000000013</v>
      </c>
      <c r="T117" s="225">
        <v>310.02600000000001</v>
      </c>
      <c r="U117" s="225">
        <v>402.69400000000002</v>
      </c>
      <c r="V117" s="225">
        <v>284.8690000000002</v>
      </c>
      <c r="W117" s="225">
        <v>400.1330000000001</v>
      </c>
      <c r="X117" s="225">
        <v>438.70399999999995</v>
      </c>
      <c r="Y117" s="168">
        <v>445.45699999999999</v>
      </c>
      <c r="Z117" s="335">
        <v>493.72699999999998</v>
      </c>
      <c r="AB117" s="211"/>
      <c r="AC117" s="211"/>
      <c r="AD117" s="211"/>
      <c r="AE117" s="211"/>
      <c r="AF117" s="211"/>
      <c r="AG117" s="211"/>
      <c r="AH117" s="211"/>
      <c r="AI117" s="211"/>
      <c r="AJ117" s="211"/>
      <c r="AK117" s="211"/>
      <c r="AL117" s="211"/>
      <c r="AM117" s="211"/>
      <c r="AN117" s="211"/>
      <c r="AO117" s="211"/>
      <c r="AP117" s="211"/>
      <c r="AQ117" s="211"/>
      <c r="AR117" s="211"/>
      <c r="AS117" s="211"/>
      <c r="AT117" s="211"/>
      <c r="AU117" s="211"/>
      <c r="AV117" s="211"/>
      <c r="AW117" s="211"/>
      <c r="AX117" s="211"/>
    </row>
    <row r="118" spans="1:50" x14ac:dyDescent="0.35">
      <c r="A118" s="83"/>
      <c r="B118" s="208" t="s">
        <v>143</v>
      </c>
      <c r="C118" s="209"/>
      <c r="D118" s="210"/>
      <c r="E118" s="210"/>
      <c r="F118" s="331"/>
      <c r="G118" s="331"/>
      <c r="H118" s="331"/>
      <c r="I118" s="332"/>
      <c r="J118" s="333"/>
      <c r="K118" s="331"/>
      <c r="L118" s="331"/>
      <c r="M118" s="331"/>
      <c r="N118" s="331"/>
      <c r="O118" s="331"/>
      <c r="P118" s="331"/>
      <c r="Q118" s="331"/>
      <c r="R118" s="331"/>
      <c r="S118" s="331"/>
      <c r="T118" s="331"/>
      <c r="U118" s="331"/>
      <c r="V118" s="331"/>
      <c r="W118" s="331"/>
      <c r="X118" s="331"/>
      <c r="Y118" s="331"/>
      <c r="Z118" s="334"/>
      <c r="AB118" s="211"/>
      <c r="AC118" s="211"/>
      <c r="AD118" s="211"/>
      <c r="AE118" s="211"/>
      <c r="AF118" s="211"/>
      <c r="AG118" s="211"/>
      <c r="AH118" s="211"/>
      <c r="AI118" s="211"/>
      <c r="AJ118" s="211"/>
      <c r="AK118" s="211"/>
      <c r="AL118" s="211"/>
      <c r="AM118" s="211"/>
      <c r="AN118" s="211"/>
      <c r="AO118" s="211"/>
      <c r="AP118" s="211"/>
      <c r="AQ118" s="211"/>
      <c r="AR118" s="211"/>
      <c r="AS118" s="211"/>
      <c r="AT118" s="211"/>
      <c r="AU118" s="211"/>
      <c r="AV118" s="211"/>
      <c r="AW118" s="211"/>
      <c r="AX118" s="211"/>
    </row>
    <row r="119" spans="1:50" x14ac:dyDescent="0.35">
      <c r="A119" s="83"/>
      <c r="B119" s="123" t="s">
        <v>120</v>
      </c>
      <c r="C119" s="161" t="s">
        <v>22</v>
      </c>
      <c r="D119" s="152">
        <v>0</v>
      </c>
      <c r="E119" s="152">
        <v>0</v>
      </c>
      <c r="F119" s="427">
        <v>10829.97</v>
      </c>
      <c r="G119" s="427">
        <v>12542.050999999999</v>
      </c>
      <c r="H119" s="427">
        <v>25767.734</v>
      </c>
      <c r="I119" s="428">
        <v>28985.1</v>
      </c>
      <c r="J119" s="429">
        <v>34728.53</v>
      </c>
      <c r="K119" s="395">
        <v>0</v>
      </c>
      <c r="L119" s="395">
        <v>0</v>
      </c>
      <c r="M119" s="395">
        <v>0</v>
      </c>
      <c r="N119" s="427">
        <v>12542.050999999999</v>
      </c>
      <c r="O119" s="427">
        <v>12682.06</v>
      </c>
      <c r="P119" s="427">
        <v>22482.837</v>
      </c>
      <c r="Q119" s="427">
        <v>22804.787</v>
      </c>
      <c r="R119" s="427">
        <v>25767.734</v>
      </c>
      <c r="S119" s="427">
        <v>26082.062000000002</v>
      </c>
      <c r="T119" s="427">
        <v>27502.026999999998</v>
      </c>
      <c r="U119" s="427">
        <v>28516.223999999998</v>
      </c>
      <c r="V119" s="427">
        <v>28985.1</v>
      </c>
      <c r="W119" s="428">
        <v>29593.428</v>
      </c>
      <c r="X119" s="428">
        <v>33147.072</v>
      </c>
      <c r="Y119" s="428">
        <v>33604.067000000003</v>
      </c>
      <c r="Z119" s="429">
        <f>+J119</f>
        <v>34728.53</v>
      </c>
      <c r="AB119" s="211"/>
      <c r="AC119" s="211"/>
      <c r="AD119" s="211"/>
      <c r="AE119" s="211"/>
      <c r="AF119" s="211"/>
      <c r="AG119" s="211"/>
      <c r="AH119" s="211"/>
      <c r="AI119" s="211"/>
      <c r="AJ119" s="211"/>
      <c r="AK119" s="211"/>
      <c r="AL119" s="211"/>
      <c r="AM119" s="211"/>
      <c r="AN119" s="211"/>
      <c r="AO119" s="211"/>
      <c r="AP119" s="211"/>
      <c r="AQ119" s="211"/>
      <c r="AR119" s="211"/>
      <c r="AS119" s="211"/>
      <c r="AT119" s="211"/>
      <c r="AU119" s="211"/>
      <c r="AV119" s="211"/>
      <c r="AW119" s="211"/>
      <c r="AX119" s="211"/>
    </row>
    <row r="120" spans="1:50" x14ac:dyDescent="0.35">
      <c r="A120" s="83"/>
      <c r="B120" s="123" t="s">
        <v>121</v>
      </c>
      <c r="C120" s="161" t="s">
        <v>22</v>
      </c>
      <c r="D120" s="152">
        <v>0</v>
      </c>
      <c r="E120" s="152">
        <v>0</v>
      </c>
      <c r="F120" s="427">
        <v>6760.6109999999999</v>
      </c>
      <c r="G120" s="427">
        <v>6883.366</v>
      </c>
      <c r="H120" s="427">
        <v>13377.005999999999</v>
      </c>
      <c r="I120" s="428">
        <v>17758.919999999998</v>
      </c>
      <c r="J120" s="429">
        <v>27578.964</v>
      </c>
      <c r="K120" s="395">
        <v>0</v>
      </c>
      <c r="L120" s="395">
        <v>0</v>
      </c>
      <c r="M120" s="395">
        <v>0</v>
      </c>
      <c r="N120" s="427">
        <v>6883.366</v>
      </c>
      <c r="O120" s="427">
        <v>7002.5789999999997</v>
      </c>
      <c r="P120" s="427">
        <v>10166.169</v>
      </c>
      <c r="Q120" s="427">
        <v>10427.026</v>
      </c>
      <c r="R120" s="427">
        <v>13377.005999999999</v>
      </c>
      <c r="S120" s="427">
        <v>15084.891</v>
      </c>
      <c r="T120" s="427">
        <v>16835.383999999998</v>
      </c>
      <c r="U120" s="427">
        <v>17112.725999999999</v>
      </c>
      <c r="V120" s="427">
        <v>17758.919999999998</v>
      </c>
      <c r="W120" s="428">
        <v>18441.171999999999</v>
      </c>
      <c r="X120" s="428">
        <v>19709.393</v>
      </c>
      <c r="Y120" s="428">
        <v>19829.108</v>
      </c>
      <c r="Z120" s="429">
        <f t="shared" ref="Z120:Z125" si="12">+J120</f>
        <v>27578.964</v>
      </c>
      <c r="AB120" s="211"/>
      <c r="AC120" s="211"/>
      <c r="AD120" s="211"/>
      <c r="AE120" s="211"/>
      <c r="AF120" s="211"/>
      <c r="AG120" s="211"/>
      <c r="AH120" s="211"/>
      <c r="AI120" s="211"/>
      <c r="AJ120" s="211"/>
      <c r="AK120" s="211"/>
      <c r="AL120" s="211"/>
      <c r="AM120" s="211"/>
      <c r="AN120" s="211"/>
      <c r="AO120" s="211"/>
      <c r="AP120" s="211"/>
      <c r="AQ120" s="211"/>
      <c r="AR120" s="211"/>
      <c r="AS120" s="211"/>
      <c r="AT120" s="211"/>
      <c r="AU120" s="211"/>
      <c r="AV120" s="211"/>
      <c r="AW120" s="211"/>
      <c r="AX120" s="211"/>
    </row>
    <row r="121" spans="1:50" x14ac:dyDescent="0.35">
      <c r="A121" s="83"/>
      <c r="B121" s="123" t="s">
        <v>122</v>
      </c>
      <c r="C121" s="161" t="s">
        <v>22</v>
      </c>
      <c r="D121" s="152">
        <v>0</v>
      </c>
      <c r="E121" s="152">
        <v>0</v>
      </c>
      <c r="F121" s="427">
        <v>891.36199999999997</v>
      </c>
      <c r="G121" s="427">
        <v>1716.19</v>
      </c>
      <c r="H121" s="427">
        <v>11261.583000000001</v>
      </c>
      <c r="I121" s="428">
        <v>20145.633000000002</v>
      </c>
      <c r="J121" s="429">
        <v>24822.501</v>
      </c>
      <c r="K121" s="395">
        <v>0</v>
      </c>
      <c r="L121" s="395">
        <v>0</v>
      </c>
      <c r="M121" s="395">
        <v>0</v>
      </c>
      <c r="N121" s="427">
        <v>1716.19</v>
      </c>
      <c r="O121" s="427">
        <v>3889.1469999999999</v>
      </c>
      <c r="P121" s="427">
        <v>7288.2049999999999</v>
      </c>
      <c r="Q121" s="427">
        <v>9400.7389999999923</v>
      </c>
      <c r="R121" s="427">
        <v>11261.583000000001</v>
      </c>
      <c r="S121" s="427">
        <v>12057.49</v>
      </c>
      <c r="T121" s="427">
        <v>13241.713</v>
      </c>
      <c r="U121" s="427">
        <v>16861.207999999999</v>
      </c>
      <c r="V121" s="427">
        <v>20145.633000000002</v>
      </c>
      <c r="W121" s="428">
        <v>24670.540616539998</v>
      </c>
      <c r="X121" s="428">
        <v>26913.425999999999</v>
      </c>
      <c r="Y121" s="428">
        <v>23619.838</v>
      </c>
      <c r="Z121" s="429">
        <f t="shared" si="12"/>
        <v>24822.501</v>
      </c>
      <c r="AB121" s="211"/>
      <c r="AC121" s="211"/>
      <c r="AD121" s="211"/>
      <c r="AE121" s="211"/>
      <c r="AF121" s="211"/>
      <c r="AG121" s="211"/>
      <c r="AH121" s="211"/>
      <c r="AI121" s="211"/>
      <c r="AJ121" s="211"/>
      <c r="AK121" s="211"/>
      <c r="AL121" s="211"/>
      <c r="AM121" s="211"/>
      <c r="AN121" s="211"/>
      <c r="AO121" s="211"/>
      <c r="AP121" s="211"/>
      <c r="AQ121" s="211"/>
      <c r="AR121" s="211"/>
      <c r="AS121" s="211"/>
      <c r="AT121" s="211"/>
      <c r="AU121" s="211"/>
      <c r="AV121" s="211"/>
      <c r="AW121" s="211"/>
      <c r="AX121" s="211"/>
    </row>
    <row r="122" spans="1:50" x14ac:dyDescent="0.35">
      <c r="A122" s="83"/>
      <c r="B122" s="123" t="s">
        <v>123</v>
      </c>
      <c r="C122" s="161" t="s">
        <v>22</v>
      </c>
      <c r="D122" s="152">
        <v>0</v>
      </c>
      <c r="E122" s="152">
        <v>0</v>
      </c>
      <c r="F122" s="427">
        <v>755.90200000000004</v>
      </c>
      <c r="G122" s="427">
        <v>1036.7940000000001</v>
      </c>
      <c r="H122" s="427">
        <v>4405.348</v>
      </c>
      <c r="I122" s="428">
        <v>8240.5490000000009</v>
      </c>
      <c r="J122" s="429">
        <v>9632.1679999999997</v>
      </c>
      <c r="K122" s="395">
        <v>0</v>
      </c>
      <c r="L122" s="395">
        <v>0</v>
      </c>
      <c r="M122" s="395">
        <v>0</v>
      </c>
      <c r="N122" s="427">
        <v>1036.7940000000001</v>
      </c>
      <c r="O122" s="427">
        <v>2620.828</v>
      </c>
      <c r="P122" s="427">
        <v>4366.3429999999998</v>
      </c>
      <c r="Q122" s="427">
        <v>4444.8509999999997</v>
      </c>
      <c r="R122" s="427">
        <v>4405.348</v>
      </c>
      <c r="S122" s="427">
        <v>4467.692</v>
      </c>
      <c r="T122" s="427">
        <v>8663.6370000000006</v>
      </c>
      <c r="U122" s="427">
        <v>8503.7029999999995</v>
      </c>
      <c r="V122" s="427">
        <v>8240.5490000000009</v>
      </c>
      <c r="W122" s="428">
        <v>8860.0329999999994</v>
      </c>
      <c r="X122" s="428">
        <v>9238.3160000000007</v>
      </c>
      <c r="Y122" s="428">
        <v>9551.2569999999996</v>
      </c>
      <c r="Z122" s="429">
        <f t="shared" si="12"/>
        <v>9632.1679999999997</v>
      </c>
      <c r="AB122" s="211"/>
      <c r="AC122" s="211"/>
      <c r="AD122" s="211"/>
      <c r="AE122" s="211"/>
      <c r="AF122" s="211"/>
      <c r="AG122" s="211"/>
      <c r="AH122" s="211"/>
      <c r="AI122" s="211"/>
      <c r="AJ122" s="211"/>
      <c r="AK122" s="211"/>
      <c r="AL122" s="211"/>
      <c r="AM122" s="211"/>
      <c r="AN122" s="211"/>
      <c r="AO122" s="211"/>
      <c r="AP122" s="211"/>
      <c r="AQ122" s="211"/>
      <c r="AR122" s="211"/>
      <c r="AS122" s="211"/>
      <c r="AT122" s="211"/>
      <c r="AU122" s="211"/>
      <c r="AV122" s="211"/>
      <c r="AW122" s="211"/>
      <c r="AX122" s="211"/>
    </row>
    <row r="123" spans="1:50" x14ac:dyDescent="0.35">
      <c r="A123" s="83"/>
      <c r="B123" s="123" t="s">
        <v>124</v>
      </c>
      <c r="C123" s="161" t="s">
        <v>22</v>
      </c>
      <c r="D123" s="152">
        <v>0</v>
      </c>
      <c r="E123" s="152">
        <v>0</v>
      </c>
      <c r="F123" s="427">
        <v>151.81</v>
      </c>
      <c r="G123" s="427">
        <v>261.87700000000001</v>
      </c>
      <c r="H123" s="427">
        <v>1749.354</v>
      </c>
      <c r="I123" s="428">
        <v>2171.7759999999998</v>
      </c>
      <c r="J123" s="429">
        <v>2899.433</v>
      </c>
      <c r="K123" s="395">
        <v>0</v>
      </c>
      <c r="L123" s="395">
        <v>0</v>
      </c>
      <c r="M123" s="395">
        <v>0</v>
      </c>
      <c r="N123" s="427">
        <v>261.87700000000001</v>
      </c>
      <c r="O123" s="427">
        <v>202.64599999999999</v>
      </c>
      <c r="P123" s="427">
        <v>1044.7550000000001</v>
      </c>
      <c r="Q123" s="427">
        <v>1186.9659999999999</v>
      </c>
      <c r="R123" s="427">
        <v>1749.354</v>
      </c>
      <c r="S123" s="427">
        <v>1777.261</v>
      </c>
      <c r="T123" s="427">
        <v>2007.1389999999999</v>
      </c>
      <c r="U123" s="427">
        <v>2068.136</v>
      </c>
      <c r="V123" s="427">
        <v>2171.7759999999998</v>
      </c>
      <c r="W123" s="428">
        <v>2308.5770000000002</v>
      </c>
      <c r="X123" s="428">
        <v>2667.181</v>
      </c>
      <c r="Y123" s="428">
        <v>2703.625</v>
      </c>
      <c r="Z123" s="429">
        <f t="shared" si="12"/>
        <v>2899.433</v>
      </c>
      <c r="AB123" s="211"/>
      <c r="AC123" s="211"/>
      <c r="AD123" s="211"/>
      <c r="AE123" s="211"/>
      <c r="AF123" s="211"/>
      <c r="AG123" s="211"/>
      <c r="AH123" s="211"/>
      <c r="AI123" s="211"/>
      <c r="AJ123" s="211"/>
      <c r="AK123" s="211"/>
      <c r="AL123" s="211"/>
      <c r="AM123" s="211"/>
      <c r="AN123" s="211"/>
      <c r="AO123" s="211"/>
      <c r="AP123" s="211"/>
      <c r="AQ123" s="211"/>
      <c r="AR123" s="211"/>
      <c r="AS123" s="211"/>
      <c r="AT123" s="211"/>
      <c r="AU123" s="211"/>
      <c r="AV123" s="211"/>
      <c r="AW123" s="211"/>
      <c r="AX123" s="211"/>
    </row>
    <row r="124" spans="1:50" x14ac:dyDescent="0.35">
      <c r="A124" s="83"/>
      <c r="B124" s="123" t="s">
        <v>125</v>
      </c>
      <c r="C124" s="161" t="s">
        <v>22</v>
      </c>
      <c r="D124" s="152">
        <v>0</v>
      </c>
      <c r="E124" s="152">
        <v>0</v>
      </c>
      <c r="F124" s="427">
        <v>9823.9410000000007</v>
      </c>
      <c r="G124" s="427">
        <v>12807.989</v>
      </c>
      <c r="H124" s="427">
        <v>39158.85</v>
      </c>
      <c r="I124" s="428">
        <v>53337.434000000001</v>
      </c>
      <c r="J124" s="429">
        <v>62563.75</v>
      </c>
      <c r="K124" s="395">
        <v>0</v>
      </c>
      <c r="L124" s="395">
        <v>0</v>
      </c>
      <c r="M124" s="395">
        <v>0</v>
      </c>
      <c r="N124" s="427">
        <v>12807.989</v>
      </c>
      <c r="O124" s="427">
        <v>18600.37</v>
      </c>
      <c r="P124" s="427">
        <v>21106.694</v>
      </c>
      <c r="Q124" s="427">
        <v>36665.677000000003</v>
      </c>
      <c r="R124" s="427">
        <v>39158.85</v>
      </c>
      <c r="S124" s="427">
        <v>40710.470999999998</v>
      </c>
      <c r="T124" s="427">
        <v>44664.300999999999</v>
      </c>
      <c r="U124" s="427">
        <v>49542.64</v>
      </c>
      <c r="V124" s="427">
        <v>53337.434000000001</v>
      </c>
      <c r="W124" s="428">
        <v>56266.821383460003</v>
      </c>
      <c r="X124" s="428">
        <v>62348.921000000002</v>
      </c>
      <c r="Y124" s="428">
        <v>64489.534</v>
      </c>
      <c r="Z124" s="429">
        <f t="shared" si="12"/>
        <v>62563.75</v>
      </c>
      <c r="AB124" s="211"/>
      <c r="AC124" s="211"/>
      <c r="AD124" s="211"/>
      <c r="AE124" s="211"/>
      <c r="AF124" s="211"/>
      <c r="AG124" s="211"/>
      <c r="AH124" s="211"/>
      <c r="AI124" s="211"/>
      <c r="AJ124" s="211"/>
      <c r="AK124" s="211"/>
      <c r="AL124" s="211"/>
      <c r="AM124" s="211"/>
      <c r="AN124" s="211"/>
      <c r="AO124" s="211"/>
      <c r="AP124" s="211"/>
      <c r="AQ124" s="211"/>
      <c r="AR124" s="211"/>
      <c r="AS124" s="211"/>
      <c r="AT124" s="211"/>
      <c r="AU124" s="211"/>
      <c r="AV124" s="211"/>
      <c r="AW124" s="211"/>
      <c r="AX124" s="211"/>
    </row>
    <row r="125" spans="1:50" x14ac:dyDescent="0.35">
      <c r="A125" s="83"/>
      <c r="B125" s="163" t="s">
        <v>117</v>
      </c>
      <c r="C125" s="201" t="s">
        <v>22</v>
      </c>
      <c r="D125" s="158">
        <v>0</v>
      </c>
      <c r="E125" s="158">
        <v>0</v>
      </c>
      <c r="F125" s="430">
        <v>-4360.7439999999997</v>
      </c>
      <c r="G125" s="430">
        <v>-7099.759</v>
      </c>
      <c r="H125" s="430">
        <v>-57207.883999999998</v>
      </c>
      <c r="I125" s="430">
        <v>-75028.422999999995</v>
      </c>
      <c r="J125" s="429">
        <v>-98071.176000000007</v>
      </c>
      <c r="K125" s="436">
        <v>0</v>
      </c>
      <c r="L125" s="398">
        <v>0</v>
      </c>
      <c r="M125" s="398">
        <v>0</v>
      </c>
      <c r="N125" s="430">
        <v>-7099.759</v>
      </c>
      <c r="O125" s="430">
        <v>-10913.011</v>
      </c>
      <c r="P125" s="430">
        <v>-30771.324000000001</v>
      </c>
      <c r="Q125" s="430">
        <v>-48272.436000000002</v>
      </c>
      <c r="R125" s="430">
        <v>-57207.883999999998</v>
      </c>
      <c r="S125" s="430">
        <v>-56863.828999999998</v>
      </c>
      <c r="T125" s="430">
        <v>-63399.152999999998</v>
      </c>
      <c r="U125" s="430">
        <v>-70402.278999999995</v>
      </c>
      <c r="V125" s="430">
        <v>-75028.422999999995</v>
      </c>
      <c r="W125" s="430">
        <v>-81887.070999999996</v>
      </c>
      <c r="X125" s="430">
        <v>-92617.796000000002</v>
      </c>
      <c r="Y125" s="430">
        <v>-90071.963000000003</v>
      </c>
      <c r="Z125" s="429">
        <f t="shared" si="12"/>
        <v>-98071.176000000007</v>
      </c>
      <c r="AB125" s="211"/>
      <c r="AC125" s="211"/>
      <c r="AD125" s="211"/>
      <c r="AE125" s="211"/>
      <c r="AF125" s="211"/>
      <c r="AG125" s="211"/>
      <c r="AH125" s="211"/>
      <c r="AI125" s="211"/>
      <c r="AJ125" s="211"/>
      <c r="AK125" s="211"/>
      <c r="AL125" s="211"/>
      <c r="AM125" s="211"/>
      <c r="AN125" s="211"/>
      <c r="AO125" s="211"/>
      <c r="AP125" s="211"/>
      <c r="AQ125" s="211"/>
      <c r="AR125" s="211"/>
      <c r="AS125" s="211"/>
      <c r="AT125" s="211"/>
      <c r="AU125" s="211"/>
      <c r="AV125" s="211"/>
      <c r="AW125" s="211"/>
      <c r="AX125" s="211"/>
    </row>
    <row r="126" spans="1:50" x14ac:dyDescent="0.35">
      <c r="A126" s="83"/>
      <c r="B126" s="213" t="s">
        <v>144</v>
      </c>
      <c r="C126" s="180" t="s">
        <v>22</v>
      </c>
      <c r="D126" s="230">
        <f t="shared" ref="D126:E126" si="13">SUM(D119:D125)</f>
        <v>0</v>
      </c>
      <c r="E126" s="231">
        <f t="shared" si="13"/>
        <v>0</v>
      </c>
      <c r="F126" s="431">
        <v>24852.852000000006</v>
      </c>
      <c r="G126" s="431">
        <v>28148.508000000002</v>
      </c>
      <c r="H126" s="431">
        <v>38511.991000000002</v>
      </c>
      <c r="I126" s="431">
        <v>55610.988999999987</v>
      </c>
      <c r="J126" s="432">
        <f>SUM(J119:J125)</f>
        <v>64154.170000000013</v>
      </c>
      <c r="K126" s="395">
        <v>0</v>
      </c>
      <c r="L126" s="395">
        <v>0</v>
      </c>
      <c r="M126" s="395">
        <v>0</v>
      </c>
      <c r="N126" s="433">
        <v>28148.508000000002</v>
      </c>
      <c r="O126" s="433">
        <v>34084.619000000006</v>
      </c>
      <c r="P126" s="433">
        <v>35683.678999999996</v>
      </c>
      <c r="Q126" s="433">
        <v>36657.61</v>
      </c>
      <c r="R126" s="433">
        <v>38511.991000000002</v>
      </c>
      <c r="S126" s="433">
        <v>43316.038</v>
      </c>
      <c r="T126" s="433">
        <v>49515.048000000003</v>
      </c>
      <c r="U126" s="434">
        <v>52202.357999999993</v>
      </c>
      <c r="V126" s="434">
        <v>55610.988999999987</v>
      </c>
      <c r="W126" s="434">
        <v>58253.500999999989</v>
      </c>
      <c r="X126" s="434">
        <v>61406.513000000006</v>
      </c>
      <c r="Y126" s="435">
        <v>63725.466</v>
      </c>
      <c r="Z126" s="432">
        <f>+J126</f>
        <v>64154.170000000013</v>
      </c>
      <c r="AB126" s="211"/>
      <c r="AC126" s="211"/>
      <c r="AD126" s="211"/>
      <c r="AE126" s="211"/>
      <c r="AF126" s="211"/>
      <c r="AG126" s="211"/>
      <c r="AH126" s="211"/>
      <c r="AI126" s="211"/>
      <c r="AJ126" s="211"/>
      <c r="AK126" s="211"/>
      <c r="AL126" s="211"/>
      <c r="AM126" s="211"/>
      <c r="AN126" s="211"/>
      <c r="AO126" s="211"/>
      <c r="AP126" s="211"/>
      <c r="AQ126" s="211"/>
      <c r="AR126" s="211"/>
      <c r="AS126" s="211"/>
      <c r="AT126" s="211"/>
      <c r="AU126" s="211"/>
      <c r="AV126" s="211"/>
      <c r="AW126" s="211"/>
      <c r="AX126" s="211"/>
    </row>
    <row r="127" spans="1:50" x14ac:dyDescent="0.35">
      <c r="B127" s="208" t="s">
        <v>168</v>
      </c>
      <c r="C127" s="209"/>
      <c r="D127" s="210"/>
      <c r="E127" s="210"/>
      <c r="F127" s="331"/>
      <c r="G127" s="331"/>
      <c r="H127" s="331"/>
      <c r="I127" s="332"/>
      <c r="J127" s="333"/>
      <c r="K127" s="331"/>
      <c r="L127" s="331"/>
      <c r="M127" s="331"/>
      <c r="N127" s="331"/>
      <c r="O127" s="331"/>
      <c r="P127" s="331"/>
      <c r="Q127" s="331"/>
      <c r="R127" s="331"/>
      <c r="S127" s="331"/>
      <c r="T127" s="331"/>
      <c r="U127" s="331"/>
      <c r="V127" s="331"/>
      <c r="W127" s="331"/>
      <c r="X127" s="331"/>
      <c r="Y127" s="331"/>
      <c r="Z127" s="334"/>
      <c r="AB127" s="211"/>
      <c r="AC127" s="211"/>
      <c r="AD127" s="211"/>
      <c r="AE127" s="211"/>
      <c r="AF127" s="211"/>
      <c r="AG127" s="211"/>
      <c r="AH127" s="211"/>
      <c r="AI127" s="211"/>
      <c r="AJ127" s="211"/>
      <c r="AK127" s="211"/>
      <c r="AL127" s="211"/>
      <c r="AM127" s="211"/>
      <c r="AN127" s="211"/>
      <c r="AO127" s="211"/>
      <c r="AP127" s="211"/>
      <c r="AQ127" s="211"/>
      <c r="AR127" s="211"/>
      <c r="AS127" s="211"/>
      <c r="AT127" s="211"/>
      <c r="AU127" s="211"/>
      <c r="AV127" s="211"/>
      <c r="AW127" s="211"/>
      <c r="AX127" s="211"/>
    </row>
    <row r="128" spans="1:50" x14ac:dyDescent="0.35">
      <c r="A128" s="83"/>
      <c r="B128" s="123" t="s">
        <v>60</v>
      </c>
      <c r="C128" s="161" t="s">
        <v>22</v>
      </c>
      <c r="D128" s="152">
        <v>0</v>
      </c>
      <c r="E128" s="152">
        <v>0</v>
      </c>
      <c r="F128" s="369">
        <v>24358.599000000006</v>
      </c>
      <c r="G128" s="369">
        <v>27201.676000000003</v>
      </c>
      <c r="H128" s="369">
        <v>37565.159</v>
      </c>
      <c r="I128" s="369">
        <v>51800.307999999997</v>
      </c>
      <c r="J128" s="437">
        <v>58064.663999999997</v>
      </c>
      <c r="K128" s="369">
        <v>0</v>
      </c>
      <c r="L128" s="369">
        <v>0</v>
      </c>
      <c r="M128" s="369">
        <v>0</v>
      </c>
      <c r="N128" s="369">
        <v>28148.508000000002</v>
      </c>
      <c r="O128" s="369">
        <v>34084.619000000006</v>
      </c>
      <c r="P128" s="369">
        <v>35683.678999999996</v>
      </c>
      <c r="Q128" s="369">
        <v>36163.356999999996</v>
      </c>
      <c r="R128" s="369">
        <v>37565.159</v>
      </c>
      <c r="S128" s="369">
        <v>42369.370999999999</v>
      </c>
      <c r="T128" s="369">
        <v>45969.74</v>
      </c>
      <c r="U128" s="369">
        <v>48373.137999999999</v>
      </c>
      <c r="V128" s="369">
        <v>51800.307999999997</v>
      </c>
      <c r="W128" s="388">
        <v>53819.324000000001</v>
      </c>
      <c r="X128" s="388">
        <v>56697.673999999999</v>
      </c>
      <c r="Y128" s="369">
        <v>58727.417999999998</v>
      </c>
      <c r="Z128" s="391">
        <f>+J128</f>
        <v>58064.663999999997</v>
      </c>
      <c r="AB128" s="211"/>
      <c r="AC128" s="211"/>
      <c r="AD128" s="211"/>
      <c r="AE128" s="211"/>
      <c r="AF128" s="211"/>
      <c r="AG128" s="211"/>
      <c r="AH128" s="211"/>
      <c r="AI128" s="211"/>
      <c r="AJ128" s="211"/>
      <c r="AK128" s="211"/>
      <c r="AL128" s="211"/>
      <c r="AM128" s="211"/>
      <c r="AN128" s="211"/>
      <c r="AO128" s="211"/>
      <c r="AP128" s="211"/>
      <c r="AQ128" s="211"/>
      <c r="AR128" s="211"/>
      <c r="AS128" s="211"/>
      <c r="AT128" s="211"/>
      <c r="AU128" s="211"/>
      <c r="AV128" s="211"/>
      <c r="AW128" s="211"/>
      <c r="AX128" s="211"/>
    </row>
    <row r="129" spans="1:50" x14ac:dyDescent="0.35">
      <c r="A129" s="83"/>
      <c r="B129" s="123" t="s">
        <v>129</v>
      </c>
      <c r="C129" s="141" t="s">
        <v>22</v>
      </c>
      <c r="D129" s="152">
        <v>0</v>
      </c>
      <c r="E129" s="152">
        <v>0</v>
      </c>
      <c r="F129" s="369">
        <v>0</v>
      </c>
      <c r="G129" s="369">
        <v>0</v>
      </c>
      <c r="H129" s="369">
        <v>0</v>
      </c>
      <c r="I129" s="369">
        <v>128.32599999999999</v>
      </c>
      <c r="J129" s="437">
        <v>126.538056</v>
      </c>
      <c r="K129" s="369">
        <v>0</v>
      </c>
      <c r="L129" s="369">
        <v>0</v>
      </c>
      <c r="M129" s="369">
        <v>0</v>
      </c>
      <c r="N129" s="369">
        <v>0</v>
      </c>
      <c r="O129" s="369">
        <v>0</v>
      </c>
      <c r="P129" s="369">
        <v>0</v>
      </c>
      <c r="Q129" s="369">
        <v>0</v>
      </c>
      <c r="R129" s="369">
        <v>0</v>
      </c>
      <c r="S129" s="369">
        <v>0</v>
      </c>
      <c r="T129" s="369">
        <v>0</v>
      </c>
      <c r="U129" s="369">
        <v>128.345</v>
      </c>
      <c r="V129" s="369">
        <v>128.32599999999999</v>
      </c>
      <c r="W129" s="388">
        <v>123.396</v>
      </c>
      <c r="X129" s="388">
        <v>122.51300000000001</v>
      </c>
      <c r="Y129" s="369">
        <v>122.82899999999999</v>
      </c>
      <c r="Z129" s="391">
        <f t="shared" ref="Z129:Z134" si="14">+J129</f>
        <v>126.538056</v>
      </c>
      <c r="AB129" s="211"/>
      <c r="AC129" s="211"/>
      <c r="AD129" s="211"/>
      <c r="AE129" s="211"/>
      <c r="AF129" s="211"/>
      <c r="AG129" s="211"/>
      <c r="AH129" s="211"/>
      <c r="AI129" s="211"/>
      <c r="AJ129" s="211"/>
      <c r="AK129" s="211"/>
      <c r="AL129" s="211"/>
      <c r="AM129" s="211"/>
      <c r="AN129" s="211"/>
      <c r="AO129" s="211"/>
      <c r="AP129" s="211"/>
      <c r="AQ129" s="211"/>
      <c r="AR129" s="211"/>
      <c r="AS129" s="211"/>
      <c r="AT129" s="211"/>
      <c r="AU129" s="211"/>
      <c r="AV129" s="211"/>
      <c r="AW129" s="211"/>
      <c r="AX129" s="211"/>
    </row>
    <row r="130" spans="1:50" x14ac:dyDescent="0.35">
      <c r="A130" s="83"/>
      <c r="B130" s="123" t="s">
        <v>130</v>
      </c>
      <c r="C130" s="141" t="s">
        <v>22</v>
      </c>
      <c r="D130" s="152">
        <v>0</v>
      </c>
      <c r="E130" s="152">
        <v>0</v>
      </c>
      <c r="F130" s="369">
        <v>494.25299999999999</v>
      </c>
      <c r="G130" s="369">
        <v>946.83199999999999</v>
      </c>
      <c r="H130" s="369">
        <v>946.83199999999999</v>
      </c>
      <c r="I130" s="369">
        <v>862.18399999999997</v>
      </c>
      <c r="J130" s="437">
        <v>909.72299999999996</v>
      </c>
      <c r="K130" s="369">
        <v>0</v>
      </c>
      <c r="L130" s="369">
        <v>0</v>
      </c>
      <c r="M130" s="369">
        <v>0</v>
      </c>
      <c r="N130" s="369">
        <v>0</v>
      </c>
      <c r="O130" s="369">
        <v>0</v>
      </c>
      <c r="P130" s="369">
        <v>0</v>
      </c>
      <c r="Q130" s="369">
        <v>494.25299999999999</v>
      </c>
      <c r="R130" s="369">
        <v>946.83199999999999</v>
      </c>
      <c r="S130" s="369">
        <v>946.66700000000003</v>
      </c>
      <c r="T130" s="369">
        <v>941.99699999999996</v>
      </c>
      <c r="U130" s="369">
        <v>978.57299999999998</v>
      </c>
      <c r="V130" s="369">
        <v>862.18399999999997</v>
      </c>
      <c r="W130" s="388">
        <v>945.28399999999999</v>
      </c>
      <c r="X130" s="388">
        <v>931.04600000000005</v>
      </c>
      <c r="Y130" s="369">
        <v>872.47699999999998</v>
      </c>
      <c r="Z130" s="391">
        <f t="shared" si="14"/>
        <v>909.72299999999996</v>
      </c>
      <c r="AB130" s="211"/>
      <c r="AC130" s="211"/>
      <c r="AD130" s="211"/>
      <c r="AE130" s="211"/>
      <c r="AF130" s="211"/>
      <c r="AG130" s="211"/>
      <c r="AH130" s="211"/>
      <c r="AI130" s="211"/>
      <c r="AJ130" s="211"/>
      <c r="AK130" s="211"/>
      <c r="AL130" s="211"/>
      <c r="AM130" s="211"/>
      <c r="AN130" s="211"/>
      <c r="AO130" s="211"/>
      <c r="AP130" s="211"/>
      <c r="AQ130" s="211"/>
      <c r="AR130" s="211"/>
      <c r="AS130" s="211"/>
      <c r="AT130" s="211"/>
      <c r="AU130" s="211"/>
      <c r="AV130" s="211"/>
      <c r="AW130" s="211"/>
      <c r="AX130" s="211"/>
    </row>
    <row r="131" spans="1:50" x14ac:dyDescent="0.35">
      <c r="A131" s="83"/>
      <c r="B131" s="123" t="s">
        <v>131</v>
      </c>
      <c r="C131" s="141" t="s">
        <v>22</v>
      </c>
      <c r="D131" s="152">
        <v>0</v>
      </c>
      <c r="E131" s="152">
        <v>0</v>
      </c>
      <c r="F131" s="369">
        <v>0</v>
      </c>
      <c r="G131" s="369">
        <v>0</v>
      </c>
      <c r="H131" s="369">
        <v>0</v>
      </c>
      <c r="I131" s="369">
        <v>438.60500000000002</v>
      </c>
      <c r="J131" s="437">
        <v>677.447</v>
      </c>
      <c r="K131" s="369">
        <v>0</v>
      </c>
      <c r="L131" s="369">
        <v>0</v>
      </c>
      <c r="M131" s="369">
        <v>0</v>
      </c>
      <c r="N131" s="369">
        <v>0</v>
      </c>
      <c r="O131" s="369">
        <v>0</v>
      </c>
      <c r="P131" s="369">
        <v>0</v>
      </c>
      <c r="Q131" s="369">
        <v>0</v>
      </c>
      <c r="R131" s="369">
        <v>0</v>
      </c>
      <c r="S131" s="369">
        <v>0</v>
      </c>
      <c r="T131" s="369">
        <v>170.21899999999999</v>
      </c>
      <c r="U131" s="369">
        <v>400.2</v>
      </c>
      <c r="V131" s="369">
        <v>438.60500000000002</v>
      </c>
      <c r="W131" s="388">
        <v>492.55700000000002</v>
      </c>
      <c r="X131" s="388">
        <v>752.44899999999996</v>
      </c>
      <c r="Y131" s="369">
        <v>819.17</v>
      </c>
      <c r="Z131" s="391">
        <f t="shared" si="14"/>
        <v>677.447</v>
      </c>
      <c r="AB131" s="211"/>
      <c r="AC131" s="211"/>
      <c r="AD131" s="211"/>
      <c r="AE131" s="211"/>
      <c r="AF131" s="211"/>
      <c r="AG131" s="211"/>
      <c r="AH131" s="211"/>
      <c r="AI131" s="211"/>
      <c r="AJ131" s="211"/>
      <c r="AK131" s="211"/>
      <c r="AL131" s="211"/>
      <c r="AM131" s="211"/>
      <c r="AN131" s="211"/>
      <c r="AO131" s="211"/>
      <c r="AP131" s="211"/>
      <c r="AQ131" s="211"/>
      <c r="AR131" s="211"/>
      <c r="AS131" s="211"/>
      <c r="AT131" s="211"/>
      <c r="AU131" s="211"/>
      <c r="AV131" s="211"/>
      <c r="AW131" s="211"/>
      <c r="AX131" s="211"/>
    </row>
    <row r="132" spans="1:50" x14ac:dyDescent="0.35">
      <c r="A132" s="83"/>
      <c r="B132" s="123" t="s">
        <v>132</v>
      </c>
      <c r="C132" s="141" t="s">
        <v>22</v>
      </c>
      <c r="D132" s="152">
        <v>0</v>
      </c>
      <c r="E132" s="152">
        <v>0</v>
      </c>
      <c r="F132" s="369">
        <v>0</v>
      </c>
      <c r="G132" s="369">
        <v>0</v>
      </c>
      <c r="H132" s="369">
        <v>0</v>
      </c>
      <c r="I132" s="369">
        <v>2145.15</v>
      </c>
      <c r="J132" s="437">
        <v>4098.2209999999995</v>
      </c>
      <c r="K132" s="369">
        <v>0</v>
      </c>
      <c r="L132" s="369">
        <v>0</v>
      </c>
      <c r="M132" s="369">
        <v>0</v>
      </c>
      <c r="N132" s="369">
        <v>0</v>
      </c>
      <c r="O132" s="369">
        <v>0</v>
      </c>
      <c r="P132" s="369">
        <v>0</v>
      </c>
      <c r="Q132" s="369">
        <v>0</v>
      </c>
      <c r="R132" s="369">
        <v>0</v>
      </c>
      <c r="S132" s="369">
        <v>0</v>
      </c>
      <c r="T132" s="369">
        <v>2126.8539999999998</v>
      </c>
      <c r="U132" s="369">
        <v>2109.1019999999999</v>
      </c>
      <c r="V132" s="369">
        <v>2145.15</v>
      </c>
      <c r="W132" s="388">
        <v>2559.5610000000001</v>
      </c>
      <c r="X132" s="369">
        <v>2650.4360000000001</v>
      </c>
      <c r="Y132" s="369">
        <v>2908.0819999999999</v>
      </c>
      <c r="Z132" s="391">
        <f t="shared" si="14"/>
        <v>4098.2209999999995</v>
      </c>
      <c r="AB132" s="211"/>
      <c r="AC132" s="211"/>
      <c r="AD132" s="211"/>
      <c r="AE132" s="211"/>
      <c r="AF132" s="211"/>
      <c r="AG132" s="211"/>
      <c r="AH132" s="211"/>
      <c r="AI132" s="211"/>
      <c r="AJ132" s="211"/>
      <c r="AK132" s="211"/>
      <c r="AL132" s="211"/>
      <c r="AM132" s="211"/>
      <c r="AN132" s="211"/>
      <c r="AO132" s="211"/>
      <c r="AP132" s="211"/>
      <c r="AQ132" s="211"/>
      <c r="AR132" s="211"/>
      <c r="AS132" s="211"/>
      <c r="AT132" s="211"/>
      <c r="AU132" s="211"/>
      <c r="AV132" s="211"/>
      <c r="AW132" s="211"/>
      <c r="AX132" s="211"/>
    </row>
    <row r="133" spans="1:50" x14ac:dyDescent="0.35">
      <c r="A133" s="83"/>
      <c r="B133" s="123" t="s">
        <v>133</v>
      </c>
      <c r="C133" s="141" t="s">
        <v>22</v>
      </c>
      <c r="D133" s="152">
        <v>0</v>
      </c>
      <c r="E133" s="152">
        <v>0</v>
      </c>
      <c r="F133" s="369">
        <v>0</v>
      </c>
      <c r="G133" s="369">
        <v>0</v>
      </c>
      <c r="H133" s="369">
        <v>0</v>
      </c>
      <c r="I133" s="369">
        <v>236.416</v>
      </c>
      <c r="J133" s="437">
        <v>277.577</v>
      </c>
      <c r="K133" s="369">
        <v>0</v>
      </c>
      <c r="L133" s="369">
        <v>0</v>
      </c>
      <c r="M133" s="369">
        <v>0</v>
      </c>
      <c r="N133" s="369">
        <v>0</v>
      </c>
      <c r="O133" s="369">
        <v>0</v>
      </c>
      <c r="P133" s="369">
        <v>0</v>
      </c>
      <c r="Q133" s="369">
        <v>0</v>
      </c>
      <c r="R133" s="369">
        <v>0</v>
      </c>
      <c r="S133" s="369">
        <v>0</v>
      </c>
      <c r="T133" s="369">
        <v>306.238</v>
      </c>
      <c r="U133" s="369">
        <v>213</v>
      </c>
      <c r="V133" s="369">
        <v>236.416</v>
      </c>
      <c r="W133" s="388">
        <v>313.37900000000002</v>
      </c>
      <c r="X133" s="388">
        <v>252.39500000000001</v>
      </c>
      <c r="Y133" s="369">
        <v>275.49</v>
      </c>
      <c r="Z133" s="391">
        <f t="shared" si="14"/>
        <v>277.577</v>
      </c>
      <c r="AB133" s="211"/>
      <c r="AC133" s="211"/>
      <c r="AD133" s="211"/>
      <c r="AE133" s="211"/>
      <c r="AF133" s="211"/>
      <c r="AG133" s="211"/>
      <c r="AH133" s="211"/>
      <c r="AI133" s="211"/>
      <c r="AJ133" s="211"/>
      <c r="AK133" s="211"/>
      <c r="AL133" s="211"/>
      <c r="AM133" s="211"/>
      <c r="AN133" s="211"/>
      <c r="AO133" s="211"/>
      <c r="AP133" s="211"/>
      <c r="AQ133" s="211"/>
      <c r="AR133" s="211"/>
      <c r="AS133" s="211"/>
      <c r="AT133" s="211"/>
      <c r="AU133" s="211"/>
      <c r="AV133" s="211"/>
      <c r="AW133" s="211"/>
      <c r="AX133" s="211"/>
    </row>
    <row r="134" spans="1:50" x14ac:dyDescent="0.35">
      <c r="A134" s="83"/>
      <c r="B134" s="163" t="s">
        <v>117</v>
      </c>
      <c r="C134" s="182" t="s">
        <v>22</v>
      </c>
      <c r="D134" s="212">
        <v>0</v>
      </c>
      <c r="E134" s="158">
        <v>0</v>
      </c>
      <c r="F134" s="393">
        <v>0</v>
      </c>
      <c r="G134" s="393">
        <v>0</v>
      </c>
      <c r="H134" s="393">
        <v>0</v>
      </c>
      <c r="I134" s="393">
        <v>0</v>
      </c>
      <c r="J134" s="438">
        <v>0</v>
      </c>
      <c r="K134" s="393">
        <v>0</v>
      </c>
      <c r="L134" s="393">
        <v>0</v>
      </c>
      <c r="M134" s="393">
        <v>0</v>
      </c>
      <c r="N134" s="393">
        <v>0</v>
      </c>
      <c r="O134" s="393">
        <v>0</v>
      </c>
      <c r="P134" s="393">
        <v>0</v>
      </c>
      <c r="Q134" s="393">
        <v>0</v>
      </c>
      <c r="R134" s="393">
        <v>0</v>
      </c>
      <c r="S134" s="393">
        <v>0</v>
      </c>
      <c r="T134" s="393">
        <v>0</v>
      </c>
      <c r="U134" s="393">
        <v>0</v>
      </c>
      <c r="V134" s="393">
        <v>0</v>
      </c>
      <c r="W134" s="393">
        <v>0</v>
      </c>
      <c r="X134" s="393">
        <v>0</v>
      </c>
      <c r="Y134" s="393">
        <v>0</v>
      </c>
      <c r="Z134" s="391">
        <f t="shared" si="14"/>
        <v>0</v>
      </c>
      <c r="AB134" s="211"/>
      <c r="AC134" s="211"/>
      <c r="AD134" s="211"/>
      <c r="AE134" s="211"/>
      <c r="AF134" s="211"/>
      <c r="AG134" s="211"/>
      <c r="AH134" s="211"/>
      <c r="AI134" s="211"/>
      <c r="AJ134" s="211"/>
      <c r="AK134" s="211"/>
      <c r="AL134" s="211"/>
      <c r="AM134" s="211"/>
      <c r="AN134" s="211"/>
      <c r="AO134" s="211"/>
      <c r="AP134" s="211"/>
      <c r="AQ134" s="211"/>
      <c r="AR134" s="211"/>
      <c r="AS134" s="211"/>
      <c r="AT134" s="211"/>
      <c r="AU134" s="211"/>
      <c r="AV134" s="211"/>
      <c r="AW134" s="211"/>
      <c r="AX134" s="211"/>
    </row>
    <row r="135" spans="1:50" x14ac:dyDescent="0.35">
      <c r="A135" s="83"/>
      <c r="B135" s="213" t="s">
        <v>24</v>
      </c>
      <c r="C135" s="180" t="s">
        <v>22</v>
      </c>
      <c r="D135" s="214">
        <f>SUM(D128:D134)</f>
        <v>0</v>
      </c>
      <c r="E135" s="215">
        <f>SUM(E128:E134)</f>
        <v>0</v>
      </c>
      <c r="F135" s="379">
        <v>24852.852000000006</v>
      </c>
      <c r="G135" s="379">
        <v>28148.508000000002</v>
      </c>
      <c r="H135" s="379">
        <v>38511.991000000002</v>
      </c>
      <c r="I135" s="439">
        <v>55610.989000000001</v>
      </c>
      <c r="J135" s="382">
        <f>SUM(J128:J134)</f>
        <v>64154.170055999988</v>
      </c>
      <c r="K135" s="439">
        <v>0</v>
      </c>
      <c r="L135" s="439">
        <v>0</v>
      </c>
      <c r="M135" s="439">
        <v>0</v>
      </c>
      <c r="N135" s="439">
        <v>28148.508000000002</v>
      </c>
      <c r="O135" s="439">
        <v>34084.619000000006</v>
      </c>
      <c r="P135" s="439">
        <v>35683.678999999996</v>
      </c>
      <c r="Q135" s="439">
        <v>36657.609999999993</v>
      </c>
      <c r="R135" s="439">
        <v>38511.991000000002</v>
      </c>
      <c r="S135" s="439">
        <v>43316.038</v>
      </c>
      <c r="T135" s="439">
        <v>49515.047999999995</v>
      </c>
      <c r="U135" s="439">
        <v>52202.357999999993</v>
      </c>
      <c r="V135" s="439">
        <v>55610.989000000001</v>
      </c>
      <c r="W135" s="439">
        <v>58253.501000000004</v>
      </c>
      <c r="X135" s="439">
        <v>61406.512999999999</v>
      </c>
      <c r="Y135" s="439">
        <v>63725.465999999993</v>
      </c>
      <c r="Z135" s="440">
        <f>SUM(Z128:Z134)</f>
        <v>64154.170055999988</v>
      </c>
      <c r="AB135" s="211"/>
      <c r="AC135" s="211"/>
      <c r="AD135" s="211"/>
      <c r="AE135" s="211"/>
      <c r="AF135" s="211"/>
      <c r="AG135" s="211"/>
      <c r="AH135" s="211"/>
      <c r="AI135" s="211"/>
      <c r="AJ135" s="211"/>
      <c r="AK135" s="211"/>
      <c r="AL135" s="211"/>
      <c r="AM135" s="211"/>
      <c r="AN135" s="211"/>
      <c r="AO135" s="211"/>
      <c r="AP135" s="211"/>
      <c r="AQ135" s="211"/>
      <c r="AR135" s="211"/>
      <c r="AS135" s="211"/>
      <c r="AT135" s="211"/>
      <c r="AU135" s="211"/>
      <c r="AV135" s="211"/>
      <c r="AW135" s="211"/>
      <c r="AX135" s="211"/>
    </row>
    <row r="136" spans="1:50" x14ac:dyDescent="0.35">
      <c r="A136" s="83"/>
      <c r="B136" s="208" t="s">
        <v>145</v>
      </c>
      <c r="C136" s="209"/>
      <c r="D136" s="210"/>
      <c r="E136" s="210"/>
      <c r="F136" s="331"/>
      <c r="G136" s="331"/>
      <c r="H136" s="331"/>
      <c r="I136" s="332"/>
      <c r="J136" s="333"/>
      <c r="K136" s="331"/>
      <c r="L136" s="331"/>
      <c r="M136" s="331"/>
      <c r="N136" s="331"/>
      <c r="O136" s="331"/>
      <c r="P136" s="331"/>
      <c r="Q136" s="331"/>
      <c r="R136" s="331"/>
      <c r="S136" s="331"/>
      <c r="T136" s="331"/>
      <c r="U136" s="331"/>
      <c r="V136" s="331"/>
      <c r="W136" s="331"/>
      <c r="X136" s="331"/>
      <c r="Y136" s="331"/>
      <c r="Z136" s="334"/>
      <c r="AB136" s="211"/>
      <c r="AC136" s="211"/>
      <c r="AD136" s="211"/>
      <c r="AE136" s="211"/>
      <c r="AF136" s="211"/>
      <c r="AG136" s="211"/>
      <c r="AH136" s="211"/>
      <c r="AI136" s="211"/>
      <c r="AJ136" s="211"/>
      <c r="AK136" s="211"/>
      <c r="AL136" s="211"/>
      <c r="AM136" s="211"/>
      <c r="AN136" s="211"/>
      <c r="AO136" s="211"/>
      <c r="AP136" s="211"/>
      <c r="AQ136" s="211"/>
      <c r="AR136" s="211"/>
      <c r="AS136" s="211"/>
      <c r="AT136" s="211"/>
      <c r="AU136" s="211"/>
      <c r="AV136" s="211"/>
      <c r="AW136" s="211"/>
      <c r="AX136" s="211"/>
    </row>
    <row r="137" spans="1:50" x14ac:dyDescent="0.35">
      <c r="A137" s="83"/>
      <c r="B137" s="123" t="s">
        <v>120</v>
      </c>
      <c r="C137" s="161" t="s">
        <v>22</v>
      </c>
      <c r="D137" s="152">
        <v>0</v>
      </c>
      <c r="E137" s="152">
        <v>0</v>
      </c>
      <c r="F137" s="427">
        <v>9766.2330000000002</v>
      </c>
      <c r="G137" s="427">
        <v>11263.311</v>
      </c>
      <c r="H137" s="427">
        <v>24315.458999999999</v>
      </c>
      <c r="I137" s="428">
        <v>26517.694</v>
      </c>
      <c r="J137" s="441">
        <v>31545.435000000001</v>
      </c>
      <c r="K137" s="442">
        <v>0</v>
      </c>
      <c r="L137" s="442">
        <v>0</v>
      </c>
      <c r="M137" s="442">
        <v>0</v>
      </c>
      <c r="N137" s="427">
        <v>11263.311</v>
      </c>
      <c r="O137" s="427">
        <v>11473.284</v>
      </c>
      <c r="P137" s="427">
        <v>21159.143</v>
      </c>
      <c r="Q137" s="427">
        <v>21367.345000000001</v>
      </c>
      <c r="R137" s="427">
        <v>24315.458999999999</v>
      </c>
      <c r="S137" s="427">
        <v>24491.343000000001</v>
      </c>
      <c r="T137" s="427">
        <v>25792.55</v>
      </c>
      <c r="U137" s="427">
        <v>26316.288</v>
      </c>
      <c r="V137" s="427">
        <v>26517.694</v>
      </c>
      <c r="W137" s="428">
        <v>26986.087</v>
      </c>
      <c r="X137" s="428">
        <v>30279.097000000002</v>
      </c>
      <c r="Y137" s="428">
        <v>30592.888999999999</v>
      </c>
      <c r="Z137" s="429">
        <f>+J137</f>
        <v>31545.435000000001</v>
      </c>
      <c r="AB137" s="211"/>
      <c r="AC137" s="211"/>
      <c r="AD137" s="211"/>
      <c r="AE137" s="211"/>
      <c r="AF137" s="211"/>
      <c r="AG137" s="211"/>
      <c r="AH137" s="211"/>
      <c r="AI137" s="211"/>
      <c r="AJ137" s="211"/>
      <c r="AK137" s="211"/>
      <c r="AL137" s="211"/>
      <c r="AM137" s="211"/>
      <c r="AN137" s="211"/>
      <c r="AO137" s="211"/>
      <c r="AP137" s="211"/>
      <c r="AQ137" s="211"/>
      <c r="AR137" s="211"/>
      <c r="AS137" s="211"/>
      <c r="AT137" s="211"/>
      <c r="AU137" s="211"/>
      <c r="AV137" s="211"/>
      <c r="AW137" s="211"/>
      <c r="AX137" s="211"/>
    </row>
    <row r="138" spans="1:50" x14ac:dyDescent="0.35">
      <c r="A138" s="83"/>
      <c r="B138" s="123" t="s">
        <v>121</v>
      </c>
      <c r="C138" s="141" t="s">
        <v>22</v>
      </c>
      <c r="D138" s="152">
        <v>0</v>
      </c>
      <c r="E138" s="152">
        <v>0</v>
      </c>
      <c r="F138" s="427">
        <v>4956.1970000000001</v>
      </c>
      <c r="G138" s="427">
        <v>4513.3829999999998</v>
      </c>
      <c r="H138" s="427">
        <v>10374.429</v>
      </c>
      <c r="I138" s="428">
        <v>10867.379000000001</v>
      </c>
      <c r="J138" s="441">
        <v>20142.891</v>
      </c>
      <c r="K138" s="442">
        <v>0</v>
      </c>
      <c r="L138" s="442">
        <v>0</v>
      </c>
      <c r="M138" s="442">
        <v>0</v>
      </c>
      <c r="N138" s="427">
        <v>4513.3829999999998</v>
      </c>
      <c r="O138" s="427">
        <v>4603.8360000000002</v>
      </c>
      <c r="P138" s="427">
        <v>7493.9040000000005</v>
      </c>
      <c r="Q138" s="427">
        <v>7572.0050000000001</v>
      </c>
      <c r="R138" s="427">
        <v>10374.429</v>
      </c>
      <c r="S138" s="427">
        <v>9494.1669999999995</v>
      </c>
      <c r="T138" s="427">
        <v>10816.666999999999</v>
      </c>
      <c r="U138" s="427">
        <v>10820.955</v>
      </c>
      <c r="V138" s="427">
        <v>10867.379000000001</v>
      </c>
      <c r="W138" s="428">
        <v>11390.714</v>
      </c>
      <c r="X138" s="428">
        <v>12549.503000000001</v>
      </c>
      <c r="Y138" s="428">
        <v>12539.666999999999</v>
      </c>
      <c r="Z138" s="429">
        <f t="shared" ref="Z138:Z144" si="15">+J138</f>
        <v>20142.891</v>
      </c>
      <c r="AB138" s="211"/>
      <c r="AC138" s="211"/>
      <c r="AD138" s="211"/>
      <c r="AE138" s="211"/>
      <c r="AF138" s="211"/>
      <c r="AG138" s="211"/>
      <c r="AH138" s="211"/>
      <c r="AI138" s="211"/>
      <c r="AJ138" s="211"/>
      <c r="AK138" s="211"/>
      <c r="AL138" s="211"/>
      <c r="AM138" s="211"/>
      <c r="AN138" s="211"/>
      <c r="AO138" s="211"/>
      <c r="AP138" s="211"/>
      <c r="AQ138" s="211"/>
      <c r="AR138" s="211"/>
      <c r="AS138" s="211"/>
      <c r="AT138" s="211"/>
      <c r="AU138" s="211"/>
      <c r="AV138" s="211"/>
      <c r="AW138" s="211"/>
      <c r="AX138" s="211"/>
    </row>
    <row r="139" spans="1:50" x14ac:dyDescent="0.35">
      <c r="A139" s="83"/>
      <c r="B139" s="123" t="s">
        <v>122</v>
      </c>
      <c r="C139" s="141" t="s">
        <v>22</v>
      </c>
      <c r="D139" s="152">
        <v>0</v>
      </c>
      <c r="E139" s="152">
        <v>0</v>
      </c>
      <c r="F139" s="427">
        <v>364.23500000000001</v>
      </c>
      <c r="G139" s="427">
        <v>1210.6130000000001</v>
      </c>
      <c r="H139" s="427">
        <v>9327.5210000000006</v>
      </c>
      <c r="I139" s="428">
        <v>17053.896000000001</v>
      </c>
      <c r="J139" s="441">
        <v>20545.835999999999</v>
      </c>
      <c r="K139" s="442">
        <v>0</v>
      </c>
      <c r="L139" s="442">
        <v>0</v>
      </c>
      <c r="M139" s="442">
        <v>0</v>
      </c>
      <c r="N139" s="427">
        <v>1210.6130000000001</v>
      </c>
      <c r="O139" s="427">
        <v>3180.7730000000001</v>
      </c>
      <c r="P139" s="427">
        <v>5652.0050000000001</v>
      </c>
      <c r="Q139" s="427">
        <v>7569.2669999999998</v>
      </c>
      <c r="R139" s="427">
        <v>9327.5210000000006</v>
      </c>
      <c r="S139" s="427">
        <v>10091.992</v>
      </c>
      <c r="T139" s="427">
        <v>11321.346</v>
      </c>
      <c r="U139" s="427">
        <v>14210.902</v>
      </c>
      <c r="V139" s="427">
        <v>17053.896000000001</v>
      </c>
      <c r="W139" s="428">
        <v>21143.203390400002</v>
      </c>
      <c r="X139" s="428">
        <v>23339.897000000001</v>
      </c>
      <c r="Y139" s="428">
        <v>19274.458999999999</v>
      </c>
      <c r="Z139" s="429">
        <f t="shared" si="15"/>
        <v>20545.835999999999</v>
      </c>
      <c r="AB139" s="211"/>
      <c r="AC139" s="211"/>
      <c r="AD139" s="211"/>
      <c r="AE139" s="211"/>
      <c r="AF139" s="211"/>
      <c r="AG139" s="211"/>
      <c r="AH139" s="211"/>
      <c r="AI139" s="211"/>
      <c r="AJ139" s="211"/>
      <c r="AK139" s="211"/>
      <c r="AL139" s="211"/>
      <c r="AM139" s="211"/>
      <c r="AN139" s="211"/>
      <c r="AO139" s="211"/>
      <c r="AP139" s="211"/>
      <c r="AQ139" s="211"/>
      <c r="AR139" s="211"/>
      <c r="AS139" s="211"/>
      <c r="AT139" s="211"/>
      <c r="AU139" s="211"/>
      <c r="AV139" s="211"/>
      <c r="AW139" s="211"/>
      <c r="AX139" s="211"/>
    </row>
    <row r="140" spans="1:50" x14ac:dyDescent="0.35">
      <c r="A140" s="83"/>
      <c r="B140" s="123" t="s">
        <v>123</v>
      </c>
      <c r="C140" s="141" t="s">
        <v>22</v>
      </c>
      <c r="D140" s="152">
        <v>0</v>
      </c>
      <c r="E140" s="152">
        <v>0</v>
      </c>
      <c r="F140" s="427">
        <v>494.66500000000002</v>
      </c>
      <c r="G140" s="427">
        <v>699.08</v>
      </c>
      <c r="H140" s="427">
        <v>4099.5150000000003</v>
      </c>
      <c r="I140" s="428">
        <v>7226.7979999999998</v>
      </c>
      <c r="J140" s="441">
        <v>7941.1689999999999</v>
      </c>
      <c r="K140" s="442">
        <v>0</v>
      </c>
      <c r="L140" s="442">
        <v>0</v>
      </c>
      <c r="M140" s="442">
        <v>0</v>
      </c>
      <c r="N140" s="427">
        <v>699.08</v>
      </c>
      <c r="O140" s="427">
        <v>2287.9050000000002</v>
      </c>
      <c r="P140" s="427">
        <v>4010.0230000000001</v>
      </c>
      <c r="Q140" s="427">
        <v>4065.6590000000001</v>
      </c>
      <c r="R140" s="427">
        <v>4099.5150000000003</v>
      </c>
      <c r="S140" s="427">
        <v>4145.1959999999999</v>
      </c>
      <c r="T140" s="427">
        <v>8130.9030000000002</v>
      </c>
      <c r="U140" s="427">
        <v>7658.0450000000001</v>
      </c>
      <c r="V140" s="427">
        <v>7226.7979999999998</v>
      </c>
      <c r="W140" s="428">
        <v>7728.2449999999999</v>
      </c>
      <c r="X140" s="428">
        <v>8011.7669999999998</v>
      </c>
      <c r="Y140" s="428">
        <v>8319.0920000000006</v>
      </c>
      <c r="Z140" s="429">
        <f t="shared" si="15"/>
        <v>7941.1689999999999</v>
      </c>
      <c r="AB140" s="211"/>
      <c r="AC140" s="211"/>
      <c r="AD140" s="211"/>
      <c r="AE140" s="211"/>
      <c r="AF140" s="211"/>
      <c r="AG140" s="211"/>
      <c r="AH140" s="211"/>
      <c r="AI140" s="211"/>
      <c r="AJ140" s="211"/>
      <c r="AK140" s="211"/>
      <c r="AL140" s="211"/>
      <c r="AM140" s="211"/>
      <c r="AN140" s="211"/>
      <c r="AO140" s="211"/>
      <c r="AP140" s="211"/>
      <c r="AQ140" s="211"/>
      <c r="AR140" s="211"/>
      <c r="AS140" s="211"/>
      <c r="AT140" s="211"/>
      <c r="AU140" s="211"/>
      <c r="AV140" s="211"/>
      <c r="AW140" s="211"/>
      <c r="AX140" s="211"/>
    </row>
    <row r="141" spans="1:50" x14ac:dyDescent="0.35">
      <c r="A141" s="83"/>
      <c r="B141" s="123" t="s">
        <v>124</v>
      </c>
      <c r="C141" s="141" t="s">
        <v>22</v>
      </c>
      <c r="D141" s="152">
        <v>0</v>
      </c>
      <c r="E141" s="152">
        <v>0</v>
      </c>
      <c r="F141" s="427">
        <v>103.91</v>
      </c>
      <c r="G141" s="427">
        <v>36.356999999999999</v>
      </c>
      <c r="H141" s="427">
        <v>1493.7929999999999</v>
      </c>
      <c r="I141" s="428">
        <v>1693.925</v>
      </c>
      <c r="J141" s="441">
        <v>2256.4949999999999</v>
      </c>
      <c r="K141" s="442">
        <v>0</v>
      </c>
      <c r="L141" s="442">
        <v>0</v>
      </c>
      <c r="M141" s="442">
        <v>0</v>
      </c>
      <c r="N141" s="427">
        <v>36.356999999999999</v>
      </c>
      <c r="O141" s="427">
        <v>29.437000000000001</v>
      </c>
      <c r="P141" s="427">
        <v>806.57</v>
      </c>
      <c r="Q141" s="427">
        <v>898.85599999999999</v>
      </c>
      <c r="R141" s="427">
        <v>1493.7929999999999</v>
      </c>
      <c r="S141" s="427">
        <v>1482.4269999999999</v>
      </c>
      <c r="T141" s="427">
        <v>1643.692</v>
      </c>
      <c r="U141" s="427">
        <v>1660.684</v>
      </c>
      <c r="V141" s="427">
        <v>1693.925</v>
      </c>
      <c r="W141" s="428">
        <v>1762.7080000000001</v>
      </c>
      <c r="X141" s="428">
        <v>2084.625</v>
      </c>
      <c r="Y141" s="428">
        <v>2083.6849999999999</v>
      </c>
      <c r="Z141" s="429">
        <f t="shared" si="15"/>
        <v>2256.4949999999999</v>
      </c>
      <c r="AB141" s="211"/>
      <c r="AC141" s="211"/>
      <c r="AD141" s="211"/>
      <c r="AE141" s="211"/>
      <c r="AF141" s="211"/>
      <c r="AG141" s="211"/>
      <c r="AH141" s="211"/>
      <c r="AI141" s="211"/>
      <c r="AJ141" s="211"/>
      <c r="AK141" s="211"/>
      <c r="AL141" s="211"/>
      <c r="AM141" s="211"/>
      <c r="AN141" s="211"/>
      <c r="AO141" s="211"/>
      <c r="AP141" s="211"/>
      <c r="AQ141" s="211"/>
      <c r="AR141" s="211"/>
      <c r="AS141" s="211"/>
      <c r="AT141" s="211"/>
      <c r="AU141" s="211"/>
      <c r="AV141" s="211"/>
      <c r="AW141" s="211"/>
      <c r="AX141" s="211"/>
    </row>
    <row r="142" spans="1:50" x14ac:dyDescent="0.35">
      <c r="A142" s="83"/>
      <c r="B142" s="123" t="s">
        <v>125</v>
      </c>
      <c r="C142" s="141" t="s">
        <v>22</v>
      </c>
      <c r="D142" s="152">
        <v>0</v>
      </c>
      <c r="E142" s="152">
        <v>0</v>
      </c>
      <c r="F142" s="427">
        <v>5772.4930000000004</v>
      </c>
      <c r="G142" s="427">
        <v>6759.3940000000002</v>
      </c>
      <c r="H142" s="427">
        <v>26320.667000000001</v>
      </c>
      <c r="I142" s="428">
        <v>41355.159</v>
      </c>
      <c r="J142" s="441">
        <v>49789.235999999997</v>
      </c>
      <c r="K142" s="442">
        <v>0</v>
      </c>
      <c r="L142" s="442">
        <v>0</v>
      </c>
      <c r="M142" s="442">
        <v>0</v>
      </c>
      <c r="N142" s="427">
        <v>6759.3940000000002</v>
      </c>
      <c r="O142" s="427">
        <v>5556.9409999999998</v>
      </c>
      <c r="P142" s="427">
        <v>9320.6489999999994</v>
      </c>
      <c r="Q142" s="427">
        <v>24039.571</v>
      </c>
      <c r="R142" s="427">
        <v>26320.667000000001</v>
      </c>
      <c r="S142" s="427">
        <v>28062.224999999999</v>
      </c>
      <c r="T142" s="427">
        <v>32205.759999999998</v>
      </c>
      <c r="U142" s="427">
        <v>37390.292999999998</v>
      </c>
      <c r="V142" s="427">
        <v>41355.159</v>
      </c>
      <c r="W142" s="428">
        <v>44419.4836096</v>
      </c>
      <c r="X142" s="428">
        <v>48770.360999999997</v>
      </c>
      <c r="Y142" s="428">
        <v>51244.160000000003</v>
      </c>
      <c r="Z142" s="429">
        <f t="shared" si="15"/>
        <v>49789.235999999997</v>
      </c>
      <c r="AB142" s="211"/>
      <c r="AC142" s="211"/>
      <c r="AD142" s="211"/>
      <c r="AE142" s="211"/>
      <c r="AF142" s="211"/>
      <c r="AG142" s="211"/>
      <c r="AH142" s="211"/>
      <c r="AI142" s="211"/>
      <c r="AJ142" s="211"/>
      <c r="AK142" s="211"/>
      <c r="AL142" s="211"/>
      <c r="AM142" s="211"/>
      <c r="AN142" s="211"/>
      <c r="AO142" s="211"/>
      <c r="AP142" s="211"/>
      <c r="AQ142" s="211"/>
      <c r="AR142" s="211"/>
      <c r="AS142" s="211"/>
      <c r="AT142" s="211"/>
      <c r="AU142" s="211"/>
      <c r="AV142" s="211"/>
      <c r="AW142" s="211"/>
      <c r="AX142" s="211"/>
    </row>
    <row r="143" spans="1:50" x14ac:dyDescent="0.35">
      <c r="A143" s="83"/>
      <c r="B143" s="163" t="s">
        <v>117</v>
      </c>
      <c r="C143" s="164" t="s">
        <v>22</v>
      </c>
      <c r="D143" s="212">
        <v>0</v>
      </c>
      <c r="E143" s="158">
        <v>0</v>
      </c>
      <c r="F143" s="430">
        <v>-4361.0619999999999</v>
      </c>
      <c r="G143" s="430">
        <v>-7024.5780000000004</v>
      </c>
      <c r="H143" s="430">
        <v>-57054.525999999998</v>
      </c>
      <c r="I143" s="430">
        <v>-73413.074999999997</v>
      </c>
      <c r="J143" s="441">
        <v>-95801.125</v>
      </c>
      <c r="K143" s="443">
        <v>0</v>
      </c>
      <c r="L143" s="444">
        <v>0</v>
      </c>
      <c r="M143" s="444">
        <v>0</v>
      </c>
      <c r="N143" s="430">
        <v>-7024.5780000000004</v>
      </c>
      <c r="O143" s="430">
        <v>-10817.888999999999</v>
      </c>
      <c r="P143" s="430">
        <v>-31656.63</v>
      </c>
      <c r="Q143" s="430">
        <v>-48137.959000000003</v>
      </c>
      <c r="R143" s="430">
        <v>-57054.525999999998</v>
      </c>
      <c r="S143" s="430">
        <v>-56689.78</v>
      </c>
      <c r="T143" s="430">
        <v>-62957.836000000003</v>
      </c>
      <c r="U143" s="430">
        <v>-69089.918000000005</v>
      </c>
      <c r="V143" s="430">
        <v>-73413.074999999997</v>
      </c>
      <c r="W143" s="430">
        <v>-80130.186000000002</v>
      </c>
      <c r="X143" s="430">
        <v>-90829.834000000003</v>
      </c>
      <c r="Y143" s="430">
        <v>-88339.357000000004</v>
      </c>
      <c r="Z143" s="429">
        <f t="shared" si="15"/>
        <v>-95801.125</v>
      </c>
      <c r="AB143" s="211"/>
      <c r="AC143" s="211"/>
      <c r="AD143" s="211"/>
      <c r="AE143" s="211"/>
      <c r="AF143" s="211"/>
      <c r="AG143" s="211"/>
      <c r="AH143" s="211"/>
      <c r="AI143" s="211"/>
      <c r="AJ143" s="211"/>
      <c r="AK143" s="211"/>
      <c r="AL143" s="211"/>
      <c r="AM143" s="211"/>
      <c r="AN143" s="211"/>
      <c r="AO143" s="211"/>
      <c r="AP143" s="211"/>
      <c r="AQ143" s="211"/>
      <c r="AR143" s="211"/>
      <c r="AS143" s="211"/>
      <c r="AT143" s="211"/>
      <c r="AU143" s="211"/>
      <c r="AV143" s="211"/>
      <c r="AW143" s="211"/>
      <c r="AX143" s="211"/>
    </row>
    <row r="144" spans="1:50" x14ac:dyDescent="0.35">
      <c r="A144" s="83"/>
      <c r="B144" s="213" t="s">
        <v>28</v>
      </c>
      <c r="C144" s="232" t="s">
        <v>22</v>
      </c>
      <c r="D144" s="230">
        <f t="shared" ref="D144:E144" si="16">SUM(D137:D143)</f>
        <v>0</v>
      </c>
      <c r="E144" s="231">
        <f t="shared" si="16"/>
        <v>0</v>
      </c>
      <c r="F144" s="431">
        <v>17096.671000000002</v>
      </c>
      <c r="G144" s="445">
        <v>17457.560000000001</v>
      </c>
      <c r="H144" s="445">
        <v>18876.857999999993</v>
      </c>
      <c r="I144" s="445">
        <v>31301.776000000013</v>
      </c>
      <c r="J144" s="503">
        <f>SUM(J137:J143)</f>
        <v>36419.936999999976</v>
      </c>
      <c r="K144" s="442">
        <v>0</v>
      </c>
      <c r="L144" s="442">
        <v>0</v>
      </c>
      <c r="M144" s="442">
        <v>0</v>
      </c>
      <c r="N144" s="433">
        <v>17457.560000000001</v>
      </c>
      <c r="O144" s="433">
        <v>16314.287</v>
      </c>
      <c r="P144" s="433">
        <v>16785.663999999993</v>
      </c>
      <c r="Q144" s="433">
        <v>17374.743999999992</v>
      </c>
      <c r="R144" s="433">
        <v>18876.857999999993</v>
      </c>
      <c r="S144" s="433">
        <v>21077.570000000007</v>
      </c>
      <c r="T144" s="433">
        <v>26953.081999999988</v>
      </c>
      <c r="U144" s="434">
        <v>28967.248999999996</v>
      </c>
      <c r="V144" s="434">
        <v>31301.776000000013</v>
      </c>
      <c r="W144" s="434">
        <v>33300.25499999999</v>
      </c>
      <c r="X144" s="434">
        <v>34205.415999999997</v>
      </c>
      <c r="Y144" s="446">
        <v>35714.595000000001</v>
      </c>
      <c r="Z144" s="446">
        <f t="shared" si="15"/>
        <v>36419.936999999976</v>
      </c>
      <c r="AB144" s="211"/>
      <c r="AC144" s="211"/>
      <c r="AD144" s="211"/>
      <c r="AE144" s="211"/>
      <c r="AF144" s="211"/>
      <c r="AG144" s="211"/>
      <c r="AH144" s="211"/>
      <c r="AI144" s="211"/>
      <c r="AJ144" s="211"/>
      <c r="AK144" s="211"/>
      <c r="AL144" s="211"/>
      <c r="AM144" s="211"/>
      <c r="AN144" s="211"/>
      <c r="AO144" s="211"/>
      <c r="AP144" s="211"/>
      <c r="AQ144" s="211"/>
      <c r="AR144" s="211"/>
      <c r="AS144" s="211"/>
      <c r="AT144" s="211"/>
      <c r="AU144" s="211"/>
      <c r="AV144" s="211"/>
      <c r="AW144" s="211"/>
      <c r="AX144" s="211"/>
    </row>
    <row r="145" spans="1:50" x14ac:dyDescent="0.35">
      <c r="A145" s="83"/>
      <c r="B145" s="208" t="s">
        <v>146</v>
      </c>
      <c r="C145" s="209"/>
      <c r="D145" s="210"/>
      <c r="E145" s="210"/>
      <c r="F145" s="331"/>
      <c r="G145" s="331"/>
      <c r="H145" s="331"/>
      <c r="I145" s="332"/>
      <c r="J145" s="333"/>
      <c r="K145" s="331"/>
      <c r="L145" s="331"/>
      <c r="M145" s="331"/>
      <c r="N145" s="331"/>
      <c r="O145" s="331"/>
      <c r="P145" s="331"/>
      <c r="Q145" s="331"/>
      <c r="R145" s="331"/>
      <c r="S145" s="331"/>
      <c r="T145" s="331"/>
      <c r="U145" s="331"/>
      <c r="V145" s="331"/>
      <c r="W145" s="331"/>
      <c r="X145" s="331"/>
      <c r="Y145" s="331"/>
      <c r="Z145" s="334"/>
      <c r="AB145" s="211"/>
      <c r="AC145" s="211"/>
      <c r="AD145" s="211"/>
      <c r="AE145" s="211"/>
      <c r="AF145" s="211"/>
      <c r="AG145" s="211"/>
      <c r="AH145" s="211"/>
      <c r="AI145" s="211"/>
      <c r="AJ145" s="211"/>
      <c r="AK145" s="211"/>
      <c r="AL145" s="211"/>
      <c r="AM145" s="211"/>
      <c r="AN145" s="211"/>
      <c r="AO145" s="211"/>
      <c r="AP145" s="211"/>
      <c r="AQ145" s="211"/>
      <c r="AR145" s="211"/>
      <c r="AS145" s="211"/>
      <c r="AT145" s="211"/>
      <c r="AU145" s="211"/>
      <c r="AV145" s="211"/>
      <c r="AW145" s="211"/>
      <c r="AX145" s="211"/>
    </row>
    <row r="146" spans="1:50" x14ac:dyDescent="0.35">
      <c r="A146" s="83"/>
      <c r="B146" s="123" t="s">
        <v>120</v>
      </c>
      <c r="C146" s="161" t="s">
        <v>22</v>
      </c>
      <c r="D146" s="152">
        <v>0</v>
      </c>
      <c r="E146" s="152">
        <v>1246.9696565978163</v>
      </c>
      <c r="F146" s="447">
        <v>2199.3443550633601</v>
      </c>
      <c r="G146" s="447">
        <v>1250.9805247615554</v>
      </c>
      <c r="H146" s="447">
        <v>1567.26713092605</v>
      </c>
      <c r="I146" s="448">
        <v>1125.4456341669004</v>
      </c>
      <c r="J146" s="449">
        <f t="shared" ref="J146:J153" si="17">+W146+X146+Y146+Z146</f>
        <v>1049.0710938705543</v>
      </c>
      <c r="K146" s="152">
        <v>180.02946559260008</v>
      </c>
      <c r="L146" s="152">
        <v>386.10995894283008</v>
      </c>
      <c r="M146" s="152">
        <v>563.03525499132513</v>
      </c>
      <c r="N146" s="450">
        <v>121.80584523480005</v>
      </c>
      <c r="O146" s="450">
        <v>278.55539529779992</v>
      </c>
      <c r="P146" s="450">
        <v>352.22530996824986</v>
      </c>
      <c r="Q146" s="450">
        <v>613.05343639541491</v>
      </c>
      <c r="R146" s="450">
        <v>323.43298926458499</v>
      </c>
      <c r="S146" s="450">
        <v>405.25116073000009</v>
      </c>
      <c r="T146" s="450">
        <v>320.39298876000004</v>
      </c>
      <c r="U146" s="450">
        <v>240.80161578000039</v>
      </c>
      <c r="V146" s="450">
        <v>158.99986889689993</v>
      </c>
      <c r="W146" s="451">
        <v>512.09357697484404</v>
      </c>
      <c r="X146" s="451">
        <v>277.71428357487201</v>
      </c>
      <c r="Y146" s="451">
        <v>127.69250943684935</v>
      </c>
      <c r="Z146" s="452">
        <v>131.57072388398888</v>
      </c>
      <c r="AB146" s="211"/>
      <c r="AC146" s="211"/>
      <c r="AD146" s="211"/>
      <c r="AE146" s="211"/>
      <c r="AF146" s="211"/>
      <c r="AG146" s="211"/>
      <c r="AH146" s="211"/>
      <c r="AI146" s="211"/>
      <c r="AJ146" s="211"/>
      <c r="AK146" s="211"/>
      <c r="AL146" s="211"/>
      <c r="AM146" s="211"/>
      <c r="AN146" s="211"/>
      <c r="AO146" s="211"/>
      <c r="AP146" s="211"/>
      <c r="AQ146" s="211"/>
      <c r="AR146" s="211"/>
      <c r="AS146" s="211"/>
      <c r="AT146" s="211"/>
      <c r="AU146" s="211"/>
      <c r="AV146" s="211"/>
      <c r="AW146" s="211"/>
      <c r="AX146" s="211"/>
    </row>
    <row r="147" spans="1:50" x14ac:dyDescent="0.35">
      <c r="A147" s="83"/>
      <c r="B147" s="123" t="s">
        <v>121</v>
      </c>
      <c r="C147" s="161" t="s">
        <v>22</v>
      </c>
      <c r="D147" s="152">
        <v>0</v>
      </c>
      <c r="E147" s="152">
        <v>585.10796945762388</v>
      </c>
      <c r="F147" s="447">
        <v>338.33777679000008</v>
      </c>
      <c r="G147" s="447">
        <v>605.31020345927243</v>
      </c>
      <c r="H147" s="447">
        <v>1046.15722977</v>
      </c>
      <c r="I147" s="448">
        <v>1078.0196116799748</v>
      </c>
      <c r="J147" s="449">
        <f t="shared" si="17"/>
        <v>1470.7846978272828</v>
      </c>
      <c r="K147" s="152">
        <v>150.45757498699984</v>
      </c>
      <c r="L147" s="152">
        <v>101.16042508999999</v>
      </c>
      <c r="M147" s="152">
        <v>152.02823846000001</v>
      </c>
      <c r="N147" s="450">
        <v>201.66396492227261</v>
      </c>
      <c r="O147" s="450">
        <v>207.5427993122002</v>
      </c>
      <c r="P147" s="450">
        <v>219.64145549749998</v>
      </c>
      <c r="Q147" s="450">
        <v>388.19802192600702</v>
      </c>
      <c r="R147" s="450">
        <v>230.77495303429282</v>
      </c>
      <c r="S147" s="450">
        <v>166.7930941299999</v>
      </c>
      <c r="T147" s="450">
        <v>185.73082612999997</v>
      </c>
      <c r="U147" s="450">
        <v>148.31021027</v>
      </c>
      <c r="V147" s="450">
        <v>577.18548114997498</v>
      </c>
      <c r="W147" s="451">
        <v>404.57571727602715</v>
      </c>
      <c r="X147" s="451">
        <v>419.61998453942101</v>
      </c>
      <c r="Y147" s="451">
        <v>336.58899601183469</v>
      </c>
      <c r="Z147" s="452">
        <v>310</v>
      </c>
      <c r="AB147" s="211"/>
      <c r="AC147" s="211"/>
      <c r="AD147" s="211"/>
      <c r="AE147" s="211"/>
      <c r="AF147" s="211"/>
      <c r="AG147" s="211"/>
      <c r="AH147" s="211"/>
      <c r="AI147" s="211"/>
      <c r="AJ147" s="211"/>
      <c r="AK147" s="211"/>
      <c r="AL147" s="211"/>
      <c r="AM147" s="211"/>
      <c r="AN147" s="211"/>
      <c r="AO147" s="211"/>
      <c r="AP147" s="211"/>
      <c r="AQ147" s="211"/>
      <c r="AR147" s="211"/>
      <c r="AS147" s="211"/>
      <c r="AT147" s="211"/>
      <c r="AU147" s="211"/>
      <c r="AV147" s="211"/>
      <c r="AW147" s="211"/>
      <c r="AX147" s="211"/>
    </row>
    <row r="148" spans="1:50" x14ac:dyDescent="0.35">
      <c r="A148" s="83"/>
      <c r="B148" s="123" t="s">
        <v>122</v>
      </c>
      <c r="C148" s="161" t="s">
        <v>22</v>
      </c>
      <c r="D148" s="152">
        <v>0</v>
      </c>
      <c r="E148" s="152">
        <v>81.092469446899997</v>
      </c>
      <c r="F148" s="447">
        <v>183.14205963529997</v>
      </c>
      <c r="G148" s="447">
        <v>859.97160178417198</v>
      </c>
      <c r="H148" s="447">
        <v>2648.5703897560006</v>
      </c>
      <c r="I148" s="448">
        <v>2239.0083916010999</v>
      </c>
      <c r="J148" s="449">
        <f t="shared" si="17"/>
        <v>1327.4602374604015</v>
      </c>
      <c r="K148" s="152">
        <v>9.6091088235000104</v>
      </c>
      <c r="L148" s="152">
        <v>17.484048530439992</v>
      </c>
      <c r="M148" s="152">
        <v>122.87789754867441</v>
      </c>
      <c r="N148" s="450">
        <v>710.00054688155751</v>
      </c>
      <c r="O148" s="450">
        <v>435.38115295074999</v>
      </c>
      <c r="P148" s="450">
        <v>967.07922685174992</v>
      </c>
      <c r="Q148" s="450">
        <v>544.25528279030857</v>
      </c>
      <c r="R148" s="450">
        <v>701.85472716319168</v>
      </c>
      <c r="S148" s="450">
        <v>291.77661794729994</v>
      </c>
      <c r="T148" s="450">
        <v>959.58112617124982</v>
      </c>
      <c r="U148" s="450">
        <v>174.47612892690015</v>
      </c>
      <c r="V148" s="450">
        <v>813.17451855565002</v>
      </c>
      <c r="W148" s="451">
        <v>162.28624456710151</v>
      </c>
      <c r="X148" s="451">
        <v>436.13304530142796</v>
      </c>
      <c r="Y148" s="451">
        <v>211.0409475918722</v>
      </c>
      <c r="Z148" s="452">
        <v>518</v>
      </c>
      <c r="AB148" s="211"/>
      <c r="AC148" s="211"/>
      <c r="AD148" s="211"/>
      <c r="AE148" s="211"/>
      <c r="AF148" s="211"/>
      <c r="AG148" s="211"/>
      <c r="AH148" s="211"/>
      <c r="AI148" s="211"/>
      <c r="AJ148" s="211"/>
      <c r="AK148" s="211"/>
      <c r="AL148" s="211"/>
      <c r="AM148" s="211"/>
      <c r="AN148" s="211"/>
      <c r="AO148" s="211"/>
      <c r="AP148" s="211"/>
      <c r="AQ148" s="211"/>
      <c r="AR148" s="211"/>
      <c r="AS148" s="211"/>
      <c r="AT148" s="211"/>
      <c r="AU148" s="211"/>
      <c r="AV148" s="211"/>
      <c r="AW148" s="211"/>
      <c r="AX148" s="211"/>
    </row>
    <row r="149" spans="1:50" x14ac:dyDescent="0.35">
      <c r="A149" s="83"/>
      <c r="B149" s="123" t="s">
        <v>123</v>
      </c>
      <c r="C149" s="161" t="s">
        <v>22</v>
      </c>
      <c r="D149" s="152">
        <v>0</v>
      </c>
      <c r="E149" s="152">
        <v>0</v>
      </c>
      <c r="F149" s="447">
        <v>26.981908969999999</v>
      </c>
      <c r="G149" s="447">
        <v>208.30346189000002</v>
      </c>
      <c r="H149" s="447">
        <v>18.434820879999975</v>
      </c>
      <c r="I149" s="448">
        <v>13.679115240000005</v>
      </c>
      <c r="J149" s="449">
        <f t="shared" si="17"/>
        <v>4.7840534850809533</v>
      </c>
      <c r="K149" s="152">
        <v>86.386010650000003</v>
      </c>
      <c r="L149" s="152">
        <v>74.301973509999982</v>
      </c>
      <c r="M149" s="152">
        <v>34.425483890000031</v>
      </c>
      <c r="N149" s="450">
        <v>13.189993840000003</v>
      </c>
      <c r="O149" s="450">
        <v>4.0165146599999764</v>
      </c>
      <c r="P149" s="450">
        <v>5.0334376200000017</v>
      </c>
      <c r="Q149" s="450">
        <v>3.9683022399525552</v>
      </c>
      <c r="R149" s="450">
        <v>5.4165663600474412</v>
      </c>
      <c r="S149" s="450">
        <v>7.7900883900000002</v>
      </c>
      <c r="T149" s="450">
        <v>3.1424652899999992</v>
      </c>
      <c r="U149" s="450">
        <v>2.2761283600000031</v>
      </c>
      <c r="V149" s="450">
        <v>0.47043320000000299</v>
      </c>
      <c r="W149" s="451">
        <v>1.893003382361274</v>
      </c>
      <c r="X149" s="451">
        <v>1.198088833498548</v>
      </c>
      <c r="Y149" s="451">
        <v>1.6929612692211307</v>
      </c>
      <c r="Z149" s="452">
        <v>0</v>
      </c>
      <c r="AB149" s="211"/>
      <c r="AC149" s="211"/>
      <c r="AD149" s="211"/>
      <c r="AE149" s="211"/>
      <c r="AF149" s="211"/>
      <c r="AG149" s="211"/>
      <c r="AH149" s="211"/>
      <c r="AI149" s="211"/>
      <c r="AJ149" s="211"/>
      <c r="AK149" s="211"/>
      <c r="AL149" s="211"/>
      <c r="AM149" s="211"/>
      <c r="AN149" s="211"/>
      <c r="AO149" s="211"/>
      <c r="AP149" s="211"/>
      <c r="AQ149" s="211"/>
      <c r="AR149" s="211"/>
      <c r="AS149" s="211"/>
      <c r="AT149" s="211"/>
      <c r="AU149" s="211"/>
      <c r="AV149" s="211"/>
      <c r="AW149" s="211"/>
      <c r="AX149" s="211"/>
    </row>
    <row r="150" spans="1:50" x14ac:dyDescent="0.35">
      <c r="A150" s="83"/>
      <c r="B150" s="123" t="s">
        <v>124</v>
      </c>
      <c r="C150" s="161" t="s">
        <v>22</v>
      </c>
      <c r="D150" s="152">
        <v>0</v>
      </c>
      <c r="E150" s="152">
        <v>30.304691527659998</v>
      </c>
      <c r="F150" s="447">
        <v>139.90984272133997</v>
      </c>
      <c r="G150" s="447">
        <v>184.43678342499999</v>
      </c>
      <c r="H150" s="447">
        <v>189.94338238937507</v>
      </c>
      <c r="I150" s="448">
        <v>195.21649498202501</v>
      </c>
      <c r="J150" s="449">
        <f t="shared" si="17"/>
        <v>206.46108140267188</v>
      </c>
      <c r="K150" s="152">
        <v>39.631047106900006</v>
      </c>
      <c r="L150" s="152">
        <v>41.943584356729993</v>
      </c>
      <c r="M150" s="152">
        <v>38.86102795</v>
      </c>
      <c r="N150" s="450">
        <v>64.001124011369981</v>
      </c>
      <c r="O150" s="450">
        <v>37.561676089250007</v>
      </c>
      <c r="P150" s="450">
        <v>52.654062182500006</v>
      </c>
      <c r="Q150" s="450">
        <v>55.107178401353927</v>
      </c>
      <c r="R150" s="450">
        <v>44.62046571627112</v>
      </c>
      <c r="S150" s="450">
        <v>57.123425263699971</v>
      </c>
      <c r="T150" s="450">
        <v>44.191514080875031</v>
      </c>
      <c r="U150" s="450">
        <v>49.947143367224882</v>
      </c>
      <c r="V150" s="450">
        <v>43.954412270225106</v>
      </c>
      <c r="W150" s="451">
        <v>95.626585640580515</v>
      </c>
      <c r="X150" s="451">
        <v>39.198349616730766</v>
      </c>
      <c r="Y150" s="451">
        <v>55.605929528725433</v>
      </c>
      <c r="Z150" s="452">
        <v>16.030216616635197</v>
      </c>
      <c r="AB150" s="211"/>
      <c r="AC150" s="211"/>
      <c r="AD150" s="211"/>
      <c r="AE150" s="211"/>
      <c r="AF150" s="211"/>
      <c r="AG150" s="211"/>
      <c r="AH150" s="211"/>
      <c r="AI150" s="211"/>
      <c r="AJ150" s="211"/>
      <c r="AK150" s="211"/>
      <c r="AL150" s="211"/>
      <c r="AM150" s="211"/>
      <c r="AN150" s="211"/>
      <c r="AO150" s="211"/>
      <c r="AP150" s="211"/>
      <c r="AQ150" s="211"/>
      <c r="AR150" s="211"/>
      <c r="AS150" s="211"/>
      <c r="AT150" s="211"/>
      <c r="AU150" s="211"/>
      <c r="AV150" s="211"/>
      <c r="AW150" s="211"/>
      <c r="AX150" s="211"/>
    </row>
    <row r="151" spans="1:50" x14ac:dyDescent="0.35">
      <c r="A151" s="83"/>
      <c r="B151" s="123" t="s">
        <v>125</v>
      </c>
      <c r="C151" s="161" t="s">
        <v>22</v>
      </c>
      <c r="D151" s="152">
        <v>0</v>
      </c>
      <c r="E151" s="152">
        <v>42.61021297000007</v>
      </c>
      <c r="F151" s="447">
        <v>22.420056820000024</v>
      </c>
      <c r="G151" s="447">
        <v>15.852424679999993</v>
      </c>
      <c r="H151" s="447">
        <v>50.96404597999998</v>
      </c>
      <c r="I151" s="448">
        <v>45.433752330000026</v>
      </c>
      <c r="J151" s="449">
        <f t="shared" si="17"/>
        <v>175.81661349049261</v>
      </c>
      <c r="K151" s="152">
        <v>2.6597928399999811</v>
      </c>
      <c r="L151" s="152">
        <v>5.0120095700000027</v>
      </c>
      <c r="M151" s="152">
        <v>4.8690971600000141</v>
      </c>
      <c r="N151" s="450">
        <v>3.3115251099999958</v>
      </c>
      <c r="O151" s="450">
        <v>4.293461689999984</v>
      </c>
      <c r="P151" s="450">
        <v>9.6795078800000045</v>
      </c>
      <c r="Q151" s="450">
        <v>26.550778246962853</v>
      </c>
      <c r="R151" s="450">
        <v>10.440298163037138</v>
      </c>
      <c r="S151" s="450">
        <v>9.2791227000000216</v>
      </c>
      <c r="T151" s="450">
        <v>12.54774134</v>
      </c>
      <c r="U151" s="450">
        <v>14.295253930000023</v>
      </c>
      <c r="V151" s="450">
        <v>9.3116343599999762</v>
      </c>
      <c r="W151" s="451">
        <v>94.294872159085656</v>
      </c>
      <c r="X151" s="451">
        <v>2.1392481340505429</v>
      </c>
      <c r="Y151" s="451">
        <v>75.537656161497267</v>
      </c>
      <c r="Z151" s="452">
        <v>3.8448370358591513</v>
      </c>
      <c r="AB151" s="211"/>
      <c r="AC151" s="211"/>
      <c r="AD151" s="211"/>
      <c r="AE151" s="211"/>
      <c r="AF151" s="211"/>
      <c r="AG151" s="211"/>
      <c r="AH151" s="211"/>
      <c r="AI151" s="211"/>
      <c r="AJ151" s="211"/>
      <c r="AK151" s="211"/>
      <c r="AL151" s="211"/>
      <c r="AM151" s="211"/>
      <c r="AN151" s="211"/>
      <c r="AO151" s="211"/>
      <c r="AP151" s="211"/>
      <c r="AQ151" s="211"/>
      <c r="AR151" s="211"/>
      <c r="AS151" s="211"/>
      <c r="AT151" s="211"/>
      <c r="AU151" s="211"/>
      <c r="AV151" s="211"/>
      <c r="AW151" s="211"/>
      <c r="AX151" s="211"/>
    </row>
    <row r="152" spans="1:50" x14ac:dyDescent="0.35">
      <c r="A152" s="83"/>
      <c r="B152" s="163" t="s">
        <v>117</v>
      </c>
      <c r="C152" s="164" t="s">
        <v>22</v>
      </c>
      <c r="D152" s="212">
        <v>0</v>
      </c>
      <c r="E152" s="158">
        <v>0</v>
      </c>
      <c r="F152" s="453">
        <v>0</v>
      </c>
      <c r="G152" s="453">
        <v>0</v>
      </c>
      <c r="H152" s="453">
        <v>0</v>
      </c>
      <c r="I152" s="453">
        <v>0</v>
      </c>
      <c r="J152" s="449">
        <f t="shared" si="17"/>
        <v>0</v>
      </c>
      <c r="K152" s="158">
        <v>0</v>
      </c>
      <c r="L152" s="158">
        <v>0</v>
      </c>
      <c r="M152" s="158">
        <v>0</v>
      </c>
      <c r="N152" s="454">
        <v>0</v>
      </c>
      <c r="O152" s="454">
        <v>0</v>
      </c>
      <c r="P152" s="454">
        <v>0</v>
      </c>
      <c r="Q152" s="454">
        <v>0</v>
      </c>
      <c r="R152" s="454">
        <v>0</v>
      </c>
      <c r="S152" s="454">
        <v>0</v>
      </c>
      <c r="T152" s="454">
        <v>0</v>
      </c>
      <c r="U152" s="454">
        <v>0</v>
      </c>
      <c r="V152" s="454">
        <v>0</v>
      </c>
      <c r="W152" s="454">
        <v>0</v>
      </c>
      <c r="X152" s="454">
        <v>0</v>
      </c>
      <c r="Y152" s="454">
        <v>0</v>
      </c>
      <c r="Z152" s="455">
        <v>0</v>
      </c>
      <c r="AB152" s="211"/>
      <c r="AC152" s="211"/>
      <c r="AD152" s="211"/>
      <c r="AE152" s="211"/>
      <c r="AF152" s="211"/>
      <c r="AG152" s="211"/>
      <c r="AH152" s="211"/>
      <c r="AI152" s="211"/>
      <c r="AJ152" s="211"/>
      <c r="AK152" s="211"/>
      <c r="AL152" s="211"/>
      <c r="AM152" s="211"/>
      <c r="AN152" s="211"/>
      <c r="AO152" s="211"/>
      <c r="AP152" s="211"/>
      <c r="AQ152" s="211"/>
      <c r="AR152" s="211"/>
      <c r="AS152" s="211"/>
      <c r="AT152" s="211"/>
      <c r="AU152" s="211"/>
      <c r="AV152" s="211"/>
      <c r="AW152" s="211"/>
      <c r="AX152" s="211"/>
    </row>
    <row r="153" spans="1:50" x14ac:dyDescent="0.35">
      <c r="A153" s="83"/>
      <c r="B153" s="213" t="s">
        <v>147</v>
      </c>
      <c r="C153" s="233" t="s">
        <v>22</v>
      </c>
      <c r="D153" s="230">
        <f t="shared" ref="D153:E153" si="18">SUM(D146:D152)</f>
        <v>0</v>
      </c>
      <c r="E153" s="231">
        <f t="shared" si="18"/>
        <v>1986.0850000000003</v>
      </c>
      <c r="F153" s="231">
        <v>2910.136</v>
      </c>
      <c r="G153" s="456">
        <v>3124.855</v>
      </c>
      <c r="H153" s="456">
        <v>5521.3369997014261</v>
      </c>
      <c r="I153" s="215">
        <v>4696.8030000000008</v>
      </c>
      <c r="J153" s="504">
        <f t="shared" si="17"/>
        <v>4234.3777775364842</v>
      </c>
      <c r="K153" s="215">
        <v>468.77299999999991</v>
      </c>
      <c r="L153" s="215">
        <v>626.01199999999994</v>
      </c>
      <c r="M153" s="215">
        <v>916.09699999999964</v>
      </c>
      <c r="N153" s="215">
        <v>1113.973</v>
      </c>
      <c r="O153" s="215">
        <v>967.351</v>
      </c>
      <c r="P153" s="215">
        <v>1606.3129999999999</v>
      </c>
      <c r="Q153" s="215">
        <v>1631.133</v>
      </c>
      <c r="R153" s="215">
        <v>1316.5399997014254</v>
      </c>
      <c r="S153" s="215">
        <v>938.013509161</v>
      </c>
      <c r="T153" s="215">
        <v>1525.5866617721249</v>
      </c>
      <c r="U153" s="215">
        <v>630.10648063412543</v>
      </c>
      <c r="V153" s="215">
        <v>1603.0963484327499</v>
      </c>
      <c r="W153" s="215">
        <v>1270.77</v>
      </c>
      <c r="X153" s="215">
        <v>1176.0030000000011</v>
      </c>
      <c r="Y153" s="215">
        <v>808.15899999999999</v>
      </c>
      <c r="Z153" s="457">
        <f>SUM(Z146:Z152)</f>
        <v>979.44577753648332</v>
      </c>
      <c r="AB153" s="211"/>
      <c r="AC153" s="211"/>
      <c r="AD153" s="211"/>
      <c r="AE153" s="211"/>
      <c r="AF153" s="211"/>
      <c r="AG153" s="211"/>
      <c r="AH153" s="211"/>
      <c r="AI153" s="211"/>
      <c r="AJ153" s="211"/>
      <c r="AK153" s="211"/>
      <c r="AL153" s="211"/>
      <c r="AM153" s="211"/>
      <c r="AN153" s="211"/>
      <c r="AO153" s="211"/>
      <c r="AP153" s="211"/>
      <c r="AQ153" s="211"/>
      <c r="AR153" s="211"/>
      <c r="AS153" s="211"/>
      <c r="AT153" s="211"/>
      <c r="AU153" s="211"/>
      <c r="AV153" s="211"/>
      <c r="AW153" s="211"/>
      <c r="AX153" s="211"/>
    </row>
    <row r="154" spans="1:50" x14ac:dyDescent="0.35">
      <c r="B154" s="234"/>
      <c r="C154" s="234"/>
      <c r="D154" s="234"/>
      <c r="E154" s="234"/>
      <c r="F154" s="344"/>
      <c r="G154" s="344"/>
      <c r="H154" s="344"/>
      <c r="I154" s="344"/>
      <c r="J154" s="344"/>
      <c r="K154" s="344"/>
      <c r="L154" s="344"/>
      <c r="M154" s="344"/>
      <c r="N154" s="345"/>
      <c r="O154" s="345"/>
      <c r="P154" s="345"/>
      <c r="Q154" s="345"/>
      <c r="R154" s="345"/>
      <c r="S154" s="345"/>
      <c r="T154" s="345"/>
      <c r="U154" s="345"/>
      <c r="V154" s="345"/>
      <c r="W154" s="345"/>
      <c r="X154" s="345"/>
      <c r="Y154" s="345"/>
      <c r="Z154" s="345"/>
    </row>
    <row r="155" spans="1:50" x14ac:dyDescent="0.35">
      <c r="B155" s="506" t="s">
        <v>148</v>
      </c>
      <c r="C155" s="506"/>
      <c r="D155" s="506"/>
      <c r="E155" s="506"/>
      <c r="F155" s="506"/>
      <c r="G155" s="506"/>
      <c r="H155" s="506"/>
      <c r="I155" s="506"/>
      <c r="J155" s="506"/>
      <c r="K155" s="506"/>
      <c r="L155" s="506"/>
      <c r="M155" s="506"/>
      <c r="N155" s="506"/>
      <c r="O155" s="506"/>
      <c r="P155" s="506"/>
      <c r="Q155" s="506"/>
      <c r="T155" s="235"/>
    </row>
    <row r="156" spans="1:50" x14ac:dyDescent="0.35">
      <c r="B156" s="506" t="s">
        <v>149</v>
      </c>
      <c r="C156" s="506"/>
      <c r="D156" s="506"/>
      <c r="E156" s="506"/>
      <c r="F156" s="506"/>
      <c r="G156" s="506"/>
      <c r="H156" s="506"/>
      <c r="I156" s="506"/>
      <c r="J156" s="506"/>
      <c r="K156" s="506"/>
      <c r="L156" s="506"/>
      <c r="M156" s="506"/>
      <c r="N156" s="506"/>
      <c r="O156" s="506"/>
      <c r="P156" s="506"/>
      <c r="Q156" s="506"/>
    </row>
    <row r="157" spans="1:50" x14ac:dyDescent="0.35">
      <c r="B157" s="506" t="s">
        <v>150</v>
      </c>
      <c r="C157" s="506"/>
      <c r="D157" s="506"/>
      <c r="E157" s="506"/>
      <c r="F157" s="506"/>
      <c r="G157" s="506"/>
      <c r="H157" s="506"/>
      <c r="I157" s="506"/>
      <c r="J157" s="506"/>
      <c r="K157" s="506"/>
      <c r="L157" s="506"/>
      <c r="M157" s="506"/>
      <c r="N157" s="506"/>
      <c r="O157" s="506"/>
      <c r="P157" s="506"/>
      <c r="Q157" s="506"/>
    </row>
    <row r="158" spans="1:50" x14ac:dyDescent="0.35">
      <c r="B158" s="506" t="s">
        <v>151</v>
      </c>
      <c r="C158" s="506"/>
      <c r="D158" s="506"/>
      <c r="E158" s="506"/>
      <c r="F158" s="506"/>
      <c r="G158" s="506"/>
      <c r="H158" s="506"/>
      <c r="I158" s="506"/>
      <c r="J158" s="506"/>
      <c r="K158" s="506"/>
      <c r="L158" s="506"/>
      <c r="M158" s="506"/>
      <c r="N158" s="506"/>
      <c r="O158" s="506"/>
      <c r="P158" s="506"/>
      <c r="Q158" s="506"/>
    </row>
    <row r="159" spans="1:50" x14ac:dyDescent="0.35">
      <c r="B159" s="506"/>
      <c r="C159" s="506"/>
      <c r="D159" s="506"/>
      <c r="E159" s="506"/>
      <c r="F159" s="506"/>
      <c r="G159" s="506"/>
      <c r="H159" s="506"/>
      <c r="I159" s="506"/>
      <c r="J159" s="506"/>
      <c r="K159" s="506"/>
      <c r="L159" s="506"/>
      <c r="M159" s="506"/>
      <c r="N159" s="506"/>
      <c r="O159" s="506"/>
      <c r="P159" s="506"/>
      <c r="Q159" s="506"/>
    </row>
  </sheetData>
  <mergeCells count="5">
    <mergeCell ref="B159:Q159"/>
    <mergeCell ref="B155:Q155"/>
    <mergeCell ref="B156:Q156"/>
    <mergeCell ref="B157:Q157"/>
    <mergeCell ref="B158:Q158"/>
  </mergeCells>
  <conditionalFormatting sqref="D38:I39 K38:V39">
    <cfRule type="containsText" dxfId="6" priority="3" operator="containsText" text="False">
      <formula>NOT(ISERROR(SEARCH("False",D38)))</formula>
    </cfRule>
  </conditionalFormatting>
  <pageMargins left="0.7" right="0.7" top="0.75" bottom="0.75" header="0.3" footer="0.3"/>
  <pageSetup paperSize="9" orientation="portrait" r:id="rId1"/>
  <ignoredErrors>
    <ignoredError sqref="B128:E128 C41 C127:E127 C38:E39 B40:E40 C35:E35 B36:E37 C27:E27 B33:E34 B46:E126 B129:E133 B22:E26 D12:E12 B28:E29 B42:E44 B31:C31 B30:C30 F4:T12 F71:T118 F70:R70 F134:T134 F131:G131 I131 F127:T127 F125:I125 N124:T125 F126:I126 N126:T126 F21:T22 F13:I13 K13:T13 F14:I14 K14:T14 F15:I15 K15:T15 F16:I16 K16:T16 F17:I17 K17:T17 F18:I18 K18:T18 F19:I19 K19:T19 F20:I20 K20:T20 F27:T35 F23:I23 K23:T23 F24:I24 K24:T24 F25:I25 K25:T25 F26:I26 K26:T26 F37:T41 F36:I36 K36:T36 F45:T69 F44:I44 K44:T44 F43:T43 F42:I42 K42:T42 F121:I121 F119:I119 K119:T119 F120:I120 K120:T120 F123:I123 F122:I122 K122:T122 K121:T121 K123:T123 F124:I124 F129:T129 F128:I128 K128:T128 F132:I132 K132:T132 F133:I133 K133:T133 K131:T131 F130:I130 K130:T130 F136:T136 F135:I135 K135:T135 B134:E153 F139:I139 F137:I137 K137:T137 F138:I138 K138:T138 F145:T145 F140:I140 K140:T140 K139:T139 F141:I141 K141:T141 F142:I142 K142:T142 F143:I143 K143:T143 F144:I144 K144:T144 F153:I153 F146:I146 K146:T146 F147:I147 K147:T147 F148:I148 K148:T148 F149:I149 K149:T149 F150:I150 K150:T150 F151:I151 K151:T151 F152:I152 K152:T152 K153:T15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A2418-88DE-4219-BDB1-8096A921ED77}">
  <sheetPr codeName="Sheet3"/>
  <dimension ref="A1:AV47"/>
  <sheetViews>
    <sheetView showGridLines="0" zoomScale="85" zoomScaleNormal="85" workbookViewId="0">
      <pane xSplit="3" ySplit="4" topLeftCell="F31" activePane="bottomRight" state="frozen"/>
      <selection pane="topRight" activeCell="D1" sqref="D1"/>
      <selection pane="bottomLeft" activeCell="A5" sqref="A5"/>
      <selection pane="bottomRight" activeCell="F1" sqref="F1"/>
    </sheetView>
  </sheetViews>
  <sheetFormatPr defaultColWidth="8.7265625" defaultRowHeight="14.5" outlineLevelCol="1" x14ac:dyDescent="0.35"/>
  <cols>
    <col min="1" max="1" width="3.7265625" style="17" customWidth="1"/>
    <col min="2" max="2" width="51.36328125" style="17" customWidth="1"/>
    <col min="3" max="3" width="8.90625" style="17" bestFit="1" customWidth="1"/>
    <col min="4" max="5" width="10.54296875" style="17" hidden="1" customWidth="1"/>
    <col min="6" max="6" width="8.26953125" style="298" bestFit="1" customWidth="1"/>
    <col min="7" max="10" width="8.36328125" style="298" bestFit="1" customWidth="1"/>
    <col min="11" max="18" width="8.36328125" style="298" hidden="1" customWidth="1" outlineLevel="1"/>
    <col min="19" max="19" width="8.26953125" style="298" bestFit="1" customWidth="1" collapsed="1"/>
    <col min="20" max="26" width="8.26953125" style="298" bestFit="1" customWidth="1"/>
    <col min="27" max="27" width="13.81640625" customWidth="1"/>
    <col min="28" max="28" width="13" customWidth="1"/>
    <col min="29" max="29" width="15.26953125" customWidth="1"/>
    <col min="30" max="32" width="8.7265625" customWidth="1"/>
    <col min="33" max="44" width="10" bestFit="1" customWidth="1"/>
    <col min="45" max="45" width="10.7265625" bestFit="1" customWidth="1"/>
    <col min="46" max="46" width="10" bestFit="1" customWidth="1"/>
    <col min="47" max="47" width="11.7265625" bestFit="1" customWidth="1"/>
  </cols>
  <sheetData>
    <row r="1" spans="1:26" ht="14" customHeight="1" x14ac:dyDescent="0.35"/>
    <row r="2" spans="1:26" ht="28.5" x14ac:dyDescent="0.65">
      <c r="B2" s="55" t="s">
        <v>176</v>
      </c>
    </row>
    <row r="3" spans="1:26" ht="14" customHeight="1" x14ac:dyDescent="0.35"/>
    <row r="4" spans="1:26" ht="15.5" x14ac:dyDescent="0.35">
      <c r="B4" s="236" t="s">
        <v>171</v>
      </c>
      <c r="C4" s="71"/>
      <c r="D4" s="72" t="s">
        <v>2</v>
      </c>
      <c r="E4" s="34" t="s">
        <v>3</v>
      </c>
      <c r="F4" s="254" t="s">
        <v>4</v>
      </c>
      <c r="G4" s="254" t="s">
        <v>5</v>
      </c>
      <c r="H4" s="254" t="s">
        <v>6</v>
      </c>
      <c r="I4" s="254" t="s">
        <v>7</v>
      </c>
      <c r="J4" s="273" t="s">
        <v>173</v>
      </c>
      <c r="K4" s="254" t="s">
        <v>8</v>
      </c>
      <c r="L4" s="254" t="s">
        <v>9</v>
      </c>
      <c r="M4" s="254" t="s">
        <v>10</v>
      </c>
      <c r="N4" s="254" t="s">
        <v>11</v>
      </c>
      <c r="O4" s="254" t="s">
        <v>12</v>
      </c>
      <c r="P4" s="254" t="s">
        <v>13</v>
      </c>
      <c r="Q4" s="254" t="s">
        <v>14</v>
      </c>
      <c r="R4" s="254" t="s">
        <v>15</v>
      </c>
      <c r="S4" s="254" t="s">
        <v>16</v>
      </c>
      <c r="T4" s="254" t="s">
        <v>17</v>
      </c>
      <c r="U4" s="254" t="s">
        <v>18</v>
      </c>
      <c r="V4" s="254" t="s">
        <v>19</v>
      </c>
      <c r="W4" s="254" t="s">
        <v>20</v>
      </c>
      <c r="X4" s="254" t="s">
        <v>159</v>
      </c>
      <c r="Y4" s="254" t="s">
        <v>167</v>
      </c>
      <c r="Z4" s="274" t="s">
        <v>174</v>
      </c>
    </row>
    <row r="5" spans="1:26" x14ac:dyDescent="0.35">
      <c r="B5" s="136" t="s">
        <v>31</v>
      </c>
      <c r="C5" s="58" t="s">
        <v>22</v>
      </c>
      <c r="D5" s="60">
        <f>Group!D49</f>
        <v>0</v>
      </c>
      <c r="E5" s="51">
        <f>Group!E49</f>
        <v>0</v>
      </c>
      <c r="F5" s="460">
        <v>1551.4259999999999</v>
      </c>
      <c r="G5" s="460">
        <v>1568.3530000000001</v>
      </c>
      <c r="H5" s="460">
        <v>1657.682</v>
      </c>
      <c r="I5" s="460">
        <v>1780.337</v>
      </c>
      <c r="J5" s="461">
        <v>1973.6489999999999</v>
      </c>
      <c r="K5" s="460">
        <v>379.08600000000001</v>
      </c>
      <c r="L5" s="460">
        <v>371.15700000000004</v>
      </c>
      <c r="M5" s="460">
        <v>380.82399999999996</v>
      </c>
      <c r="N5" s="460">
        <v>437.28599999999994</v>
      </c>
      <c r="O5" s="460">
        <v>380.96100000000001</v>
      </c>
      <c r="P5" s="460">
        <v>491.19399999999996</v>
      </c>
      <c r="Q5" s="460">
        <v>368.81400000000008</v>
      </c>
      <c r="R5" s="460">
        <v>416.71300000000002</v>
      </c>
      <c r="S5" s="460">
        <v>430.24400000000003</v>
      </c>
      <c r="T5" s="460">
        <v>439.98799913000084</v>
      </c>
      <c r="U5" s="460">
        <v>441.80599999999998</v>
      </c>
      <c r="V5" s="460">
        <v>468.29900086999919</v>
      </c>
      <c r="W5" s="460">
        <v>460.85199999999998</v>
      </c>
      <c r="X5" s="460">
        <v>470.79200000000003</v>
      </c>
      <c r="Y5" s="460">
        <v>512.02500000000009</v>
      </c>
      <c r="Z5" s="461">
        <v>529.9799999999999</v>
      </c>
    </row>
    <row r="6" spans="1:26" x14ac:dyDescent="0.35">
      <c r="B6" s="123" t="s">
        <v>32</v>
      </c>
      <c r="C6" s="59" t="s">
        <v>22</v>
      </c>
      <c r="D6" s="3">
        <f>Group!D76</f>
        <v>0</v>
      </c>
      <c r="E6" s="4">
        <f>Group!E76</f>
        <v>0</v>
      </c>
      <c r="F6" s="2">
        <v>971.38900000000001</v>
      </c>
      <c r="G6" s="2">
        <v>903.55200000000002</v>
      </c>
      <c r="H6" s="2">
        <v>1208.057</v>
      </c>
      <c r="I6" s="2">
        <v>1042.845</v>
      </c>
      <c r="J6" s="458">
        <v>1156.191</v>
      </c>
      <c r="K6" s="1">
        <v>230.08099999999999</v>
      </c>
      <c r="L6" s="1">
        <v>210.82300000000001</v>
      </c>
      <c r="M6" s="1">
        <v>217.86900000000006</v>
      </c>
      <c r="N6" s="1">
        <v>244.779</v>
      </c>
      <c r="O6" s="1">
        <v>215.88200000000001</v>
      </c>
      <c r="P6" s="1">
        <v>364.59999999999997</v>
      </c>
      <c r="Q6" s="1">
        <v>242.35900000000009</v>
      </c>
      <c r="R6" s="1">
        <v>385.21599999999989</v>
      </c>
      <c r="S6" s="1">
        <v>269.625</v>
      </c>
      <c r="T6" s="1">
        <v>269.53800000000001</v>
      </c>
      <c r="U6" s="1">
        <v>336.64299999999997</v>
      </c>
      <c r="V6" s="1">
        <v>167.03899999999999</v>
      </c>
      <c r="W6" s="1">
        <v>269.69200000000001</v>
      </c>
      <c r="X6" s="1">
        <v>266.41899999999998</v>
      </c>
      <c r="Y6" s="1">
        <v>305.04399999999998</v>
      </c>
      <c r="Z6" s="462">
        <v>315.03600000000006</v>
      </c>
    </row>
    <row r="7" spans="1:26" x14ac:dyDescent="0.35">
      <c r="B7" s="136" t="s">
        <v>33</v>
      </c>
      <c r="C7" s="58" t="s">
        <v>22</v>
      </c>
      <c r="D7" s="35">
        <f>Group!D85</f>
        <v>0</v>
      </c>
      <c r="E7" s="36">
        <f>Group!E85</f>
        <v>0</v>
      </c>
      <c r="F7" s="463">
        <v>1009.675</v>
      </c>
      <c r="G7" s="463">
        <v>1081.6179999999999</v>
      </c>
      <c r="H7" s="463">
        <v>1086.5329999999999</v>
      </c>
      <c r="I7" s="463">
        <v>1262.529</v>
      </c>
      <c r="J7" s="464">
        <v>1192.153</v>
      </c>
      <c r="K7" s="463">
        <v>260.483</v>
      </c>
      <c r="L7" s="463">
        <v>250.97899999999998</v>
      </c>
      <c r="M7" s="463">
        <v>289.30300000000005</v>
      </c>
      <c r="N7" s="463">
        <v>280.85299999999978</v>
      </c>
      <c r="O7" s="463">
        <v>263.32499999999999</v>
      </c>
      <c r="P7" s="463">
        <v>337.49799999999999</v>
      </c>
      <c r="Q7" s="463">
        <v>269.20699999999999</v>
      </c>
      <c r="R7" s="463">
        <v>216.50299999999993</v>
      </c>
      <c r="S7" s="463">
        <v>294.40100000000001</v>
      </c>
      <c r="T7" s="463">
        <v>296.85200000000003</v>
      </c>
      <c r="U7" s="463">
        <v>277.59800000000001</v>
      </c>
      <c r="V7" s="463">
        <v>393.67799999999988</v>
      </c>
      <c r="W7" s="463">
        <v>304.83</v>
      </c>
      <c r="X7" s="463">
        <v>257.33800000000002</v>
      </c>
      <c r="Y7" s="463">
        <v>304.09499999999997</v>
      </c>
      <c r="Z7" s="464">
        <v>325.89000000000004</v>
      </c>
    </row>
    <row r="8" spans="1:26" x14ac:dyDescent="0.35">
      <c r="A8" s="65"/>
      <c r="B8" s="127" t="s">
        <v>34</v>
      </c>
      <c r="C8" s="62" t="s">
        <v>22</v>
      </c>
      <c r="D8" s="3">
        <f>Group!D111</f>
        <v>0</v>
      </c>
      <c r="E8" s="4">
        <f>Group!E111</f>
        <v>0</v>
      </c>
      <c r="F8" s="2">
        <v>130.01300000000001</v>
      </c>
      <c r="G8" s="2">
        <v>674.56299999999987</v>
      </c>
      <c r="H8" s="2">
        <v>812.44300000000032</v>
      </c>
      <c r="I8" s="2">
        <v>1093.4660000000001</v>
      </c>
      <c r="J8" s="458">
        <v>624.13699999999994</v>
      </c>
      <c r="K8" s="2">
        <v>158.25399999999996</v>
      </c>
      <c r="L8" s="2">
        <v>145.9800000000001</v>
      </c>
      <c r="M8" s="2">
        <v>195.68500000000009</v>
      </c>
      <c r="N8" s="2">
        <v>174.60099999999989</v>
      </c>
      <c r="O8" s="2">
        <v>160.09599999999998</v>
      </c>
      <c r="P8" s="2">
        <v>233.25099999999998</v>
      </c>
      <c r="Q8" s="2">
        <v>164.73999999999998</v>
      </c>
      <c r="R8" s="2">
        <v>254.28100000000006</v>
      </c>
      <c r="S8" s="2">
        <v>160.29299999999998</v>
      </c>
      <c r="T8" s="2">
        <v>163.67900000000003</v>
      </c>
      <c r="U8" s="2">
        <v>240.55900000000008</v>
      </c>
      <c r="V8" s="2">
        <v>528.93500000000006</v>
      </c>
      <c r="W8" s="2">
        <v>161.21400000000003</v>
      </c>
      <c r="X8" s="2">
        <v>117.34099999999995</v>
      </c>
      <c r="Y8" s="2">
        <v>164.0560000000001</v>
      </c>
      <c r="Z8" s="458">
        <v>181.52599999999987</v>
      </c>
    </row>
    <row r="9" spans="1:26" x14ac:dyDescent="0.35">
      <c r="A9" s="65"/>
      <c r="B9" s="127" t="s">
        <v>35</v>
      </c>
      <c r="C9" s="257" t="s">
        <v>22</v>
      </c>
      <c r="D9" s="3">
        <v>758.02599999999995</v>
      </c>
      <c r="E9" s="4">
        <v>499.35199999999998</v>
      </c>
      <c r="F9" s="2">
        <v>130.01300000000001</v>
      </c>
      <c r="G9" s="2">
        <v>674.56299999999987</v>
      </c>
      <c r="H9" s="2">
        <v>812.44300000000032</v>
      </c>
      <c r="I9" s="2">
        <v>1095.693</v>
      </c>
      <c r="J9" s="465">
        <v>573.58400000000006</v>
      </c>
      <c r="K9" s="2">
        <v>158.25399999999996</v>
      </c>
      <c r="L9" s="2">
        <v>145.9800000000001</v>
      </c>
      <c r="M9" s="2">
        <v>195.68500000000009</v>
      </c>
      <c r="N9" s="2">
        <v>174.60099999999989</v>
      </c>
      <c r="O9" s="2">
        <v>160.09599999999998</v>
      </c>
      <c r="P9" s="2">
        <v>233.25099999999998</v>
      </c>
      <c r="Q9" s="2">
        <v>164.73999999999998</v>
      </c>
      <c r="R9" s="2">
        <v>254.28100000000006</v>
      </c>
      <c r="S9" s="2">
        <v>159.19699999999997</v>
      </c>
      <c r="T9" s="2">
        <v>164.78200000000001</v>
      </c>
      <c r="U9" s="2">
        <v>241.01200000000006</v>
      </c>
      <c r="V9" s="2">
        <v>531.16200000000003</v>
      </c>
      <c r="W9" s="2">
        <v>149.24800000000002</v>
      </c>
      <c r="X9" s="2">
        <v>108.532</v>
      </c>
      <c r="Y9" s="2">
        <v>151.71799999999999</v>
      </c>
      <c r="Z9" s="466">
        <v>164.08599999999998</v>
      </c>
    </row>
    <row r="10" spans="1:26" x14ac:dyDescent="0.35">
      <c r="A10" s="65"/>
      <c r="B10" s="271" t="s">
        <v>36</v>
      </c>
      <c r="C10" s="258" t="s">
        <v>22</v>
      </c>
      <c r="D10" s="259">
        <v>757.59100000000001</v>
      </c>
      <c r="E10" s="53">
        <v>496.971</v>
      </c>
      <c r="F10" s="467">
        <f>+F9</f>
        <v>130.01300000000001</v>
      </c>
      <c r="G10" s="467">
        <v>547.41467869999997</v>
      </c>
      <c r="H10" s="467">
        <v>703.85688266</v>
      </c>
      <c r="I10" s="467">
        <v>866.58501825000008</v>
      </c>
      <c r="J10" s="468">
        <v>509.67869187000008</v>
      </c>
      <c r="K10" s="467">
        <v>130.74536416999999</v>
      </c>
      <c r="L10" s="467">
        <v>115.8194451</v>
      </c>
      <c r="M10" s="467">
        <v>163.01582399</v>
      </c>
      <c r="N10" s="467">
        <v>137.83404544000001</v>
      </c>
      <c r="O10" s="467">
        <v>133.16480332</v>
      </c>
      <c r="P10" s="467">
        <v>204.37868634999998</v>
      </c>
      <c r="Q10" s="467">
        <v>139.72266812999999</v>
      </c>
      <c r="R10" s="467">
        <v>226.59072486000002</v>
      </c>
      <c r="S10" s="467">
        <v>143.29226990999999</v>
      </c>
      <c r="T10" s="467">
        <v>143.65994849</v>
      </c>
      <c r="U10" s="467">
        <v>225.56921591</v>
      </c>
      <c r="V10" s="467">
        <v>354.06358394</v>
      </c>
      <c r="W10" s="467">
        <v>126.51523475</v>
      </c>
      <c r="X10" s="467">
        <v>100.44902775</v>
      </c>
      <c r="Y10" s="467">
        <v>132.95177075000001</v>
      </c>
      <c r="Z10" s="468">
        <v>149.76265862000002</v>
      </c>
    </row>
    <row r="11" spans="1:26" x14ac:dyDescent="0.35">
      <c r="B11" s="77"/>
      <c r="C11" s="77"/>
      <c r="D11" s="77"/>
      <c r="E11" s="77"/>
      <c r="F11" s="299"/>
      <c r="G11" s="299"/>
      <c r="H11" s="299"/>
      <c r="I11" s="299"/>
      <c r="J11" s="300"/>
      <c r="K11" s="299"/>
      <c r="L11" s="299"/>
      <c r="M11" s="299"/>
      <c r="N11" s="299"/>
      <c r="O11" s="299"/>
      <c r="P11" s="299"/>
      <c r="Q11" s="299"/>
      <c r="R11" s="299"/>
      <c r="S11" s="299"/>
      <c r="T11" s="299"/>
      <c r="U11" s="301"/>
      <c r="V11" s="301"/>
      <c r="W11" s="299"/>
      <c r="X11" s="299"/>
      <c r="Y11" s="299"/>
      <c r="Z11" s="299"/>
    </row>
    <row r="12" spans="1:26" ht="15.5" x14ac:dyDescent="0.35">
      <c r="B12" s="236" t="s">
        <v>170</v>
      </c>
      <c r="C12" s="71" t="s">
        <v>1</v>
      </c>
      <c r="D12" s="72" t="s">
        <v>2</v>
      </c>
      <c r="E12" s="34" t="s">
        <v>3</v>
      </c>
      <c r="F12" s="254" t="s">
        <v>4</v>
      </c>
      <c r="G12" s="254" t="s">
        <v>5</v>
      </c>
      <c r="H12" s="254" t="s">
        <v>6</v>
      </c>
      <c r="I12" s="254" t="s">
        <v>7</v>
      </c>
      <c r="J12" s="274" t="s">
        <v>173</v>
      </c>
      <c r="K12" s="254" t="s">
        <v>8</v>
      </c>
      <c r="L12" s="254" t="s">
        <v>9</v>
      </c>
      <c r="M12" s="254" t="s">
        <v>10</v>
      </c>
      <c r="N12" s="254" t="s">
        <v>11</v>
      </c>
      <c r="O12" s="254" t="s">
        <v>12</v>
      </c>
      <c r="P12" s="254" t="s">
        <v>13</v>
      </c>
      <c r="Q12" s="254" t="s">
        <v>14</v>
      </c>
      <c r="R12" s="254" t="s">
        <v>15</v>
      </c>
      <c r="S12" s="254" t="s">
        <v>16</v>
      </c>
      <c r="T12" s="254" t="s">
        <v>17</v>
      </c>
      <c r="U12" s="254" t="s">
        <v>18</v>
      </c>
      <c r="V12" s="254" t="s">
        <v>19</v>
      </c>
      <c r="W12" s="254" t="s">
        <v>20</v>
      </c>
      <c r="X12" s="254" t="s">
        <v>159</v>
      </c>
      <c r="Y12" s="254" t="s">
        <v>167</v>
      </c>
      <c r="Z12" s="274" t="s">
        <v>174</v>
      </c>
    </row>
    <row r="13" spans="1:26" x14ac:dyDescent="0.35">
      <c r="A13" s="65"/>
      <c r="B13" s="127" t="s">
        <v>24</v>
      </c>
      <c r="C13" s="62" t="s">
        <v>22</v>
      </c>
      <c r="D13" s="2">
        <f>Group!D138</f>
        <v>0</v>
      </c>
      <c r="E13" s="2">
        <f>Group!E138</f>
        <v>0</v>
      </c>
      <c r="F13" s="2">
        <v>6760.6109999999999</v>
      </c>
      <c r="G13" s="2">
        <v>6883.366</v>
      </c>
      <c r="H13" s="2">
        <v>13377.005999999999</v>
      </c>
      <c r="I13" s="2">
        <v>17758.919999999998</v>
      </c>
      <c r="J13" s="458">
        <f>+Group!J120</f>
        <v>27578.964</v>
      </c>
      <c r="K13" s="54">
        <v>0</v>
      </c>
      <c r="L13" s="54">
        <v>0</v>
      </c>
      <c r="M13" s="54">
        <v>0</v>
      </c>
      <c r="N13" s="2">
        <v>6883.366</v>
      </c>
      <c r="O13" s="2">
        <v>7002.5789999999997</v>
      </c>
      <c r="P13" s="2">
        <v>10166.169</v>
      </c>
      <c r="Q13" s="2">
        <v>10427.026</v>
      </c>
      <c r="R13" s="2">
        <v>13377.005999999999</v>
      </c>
      <c r="S13" s="2">
        <v>15084.891</v>
      </c>
      <c r="T13" s="2">
        <v>16835.383999999998</v>
      </c>
      <c r="U13" s="2">
        <v>17112.725999999999</v>
      </c>
      <c r="V13" s="2">
        <v>17758.919999999998</v>
      </c>
      <c r="W13" s="2">
        <v>18441.171999999999</v>
      </c>
      <c r="X13" s="2">
        <v>19709.393</v>
      </c>
      <c r="Y13" s="2">
        <v>19829.108</v>
      </c>
      <c r="Z13" s="458">
        <f>+J13</f>
        <v>27578.964</v>
      </c>
    </row>
    <row r="14" spans="1:26" x14ac:dyDescent="0.35">
      <c r="A14" s="65"/>
      <c r="B14" s="130" t="s">
        <v>28</v>
      </c>
      <c r="C14" s="74" t="s">
        <v>22</v>
      </c>
      <c r="D14" s="260">
        <f>Group!D138</f>
        <v>0</v>
      </c>
      <c r="E14" s="260">
        <f>Group!E138</f>
        <v>0</v>
      </c>
      <c r="F14" s="260">
        <v>4956.1970000000001</v>
      </c>
      <c r="G14" s="260">
        <v>4513.3829999999998</v>
      </c>
      <c r="H14" s="260">
        <v>10374.429</v>
      </c>
      <c r="I14" s="260">
        <v>10867.379000000001</v>
      </c>
      <c r="J14" s="459">
        <f>+Group!J138</f>
        <v>20142.891</v>
      </c>
      <c r="K14" s="284">
        <v>0</v>
      </c>
      <c r="L14" s="284">
        <v>0</v>
      </c>
      <c r="M14" s="284">
        <v>0</v>
      </c>
      <c r="N14" s="260">
        <v>4513.3829999999998</v>
      </c>
      <c r="O14" s="260">
        <v>4603.8360000000002</v>
      </c>
      <c r="P14" s="260">
        <v>7493.9040000000005</v>
      </c>
      <c r="Q14" s="260">
        <v>7572.0050000000001</v>
      </c>
      <c r="R14" s="260">
        <v>10374.429</v>
      </c>
      <c r="S14" s="260">
        <v>9494.1669999999995</v>
      </c>
      <c r="T14" s="260">
        <v>10816.666999999999</v>
      </c>
      <c r="U14" s="260">
        <v>10820.955</v>
      </c>
      <c r="V14" s="260">
        <v>10867.379000000001</v>
      </c>
      <c r="W14" s="260">
        <v>11390.714</v>
      </c>
      <c r="X14" s="260">
        <v>12549.503000000001</v>
      </c>
      <c r="Y14" s="260">
        <v>12539.666999999999</v>
      </c>
      <c r="Z14" s="459">
        <f>+J14</f>
        <v>20142.891</v>
      </c>
    </row>
    <row r="15" spans="1:26" x14ac:dyDescent="0.35">
      <c r="B15" s="77"/>
      <c r="C15" s="77"/>
      <c r="D15" s="77"/>
      <c r="E15" s="77"/>
      <c r="F15" s="299"/>
      <c r="G15" s="299"/>
      <c r="H15" s="299"/>
      <c r="I15" s="299"/>
      <c r="J15" s="300"/>
      <c r="K15" s="299"/>
      <c r="L15" s="299"/>
      <c r="M15" s="299"/>
      <c r="N15" s="299"/>
      <c r="O15" s="299"/>
      <c r="P15" s="299"/>
      <c r="Q15" s="299"/>
      <c r="R15" s="299"/>
      <c r="S15" s="299"/>
      <c r="T15" s="299"/>
      <c r="U15" s="299"/>
      <c r="V15" s="299"/>
      <c r="W15" s="299"/>
      <c r="X15" s="299"/>
      <c r="Y15" s="299"/>
      <c r="Z15" s="299"/>
    </row>
    <row r="16" spans="1:26" ht="15.5" x14ac:dyDescent="0.35">
      <c r="B16" s="236" t="s">
        <v>42</v>
      </c>
      <c r="C16" s="71"/>
      <c r="D16" s="34" t="s">
        <v>2</v>
      </c>
      <c r="E16" s="34" t="s">
        <v>3</v>
      </c>
      <c r="F16" s="254" t="s">
        <v>4</v>
      </c>
      <c r="G16" s="254" t="s">
        <v>5</v>
      </c>
      <c r="H16" s="254" t="s">
        <v>6</v>
      </c>
      <c r="I16" s="254" t="s">
        <v>7</v>
      </c>
      <c r="J16" s="274" t="s">
        <v>173</v>
      </c>
      <c r="K16" s="254" t="s">
        <v>8</v>
      </c>
      <c r="L16" s="254" t="s">
        <v>9</v>
      </c>
      <c r="M16" s="254" t="s">
        <v>10</v>
      </c>
      <c r="N16" s="254" t="s">
        <v>11</v>
      </c>
      <c r="O16" s="254" t="s">
        <v>12</v>
      </c>
      <c r="P16" s="254" t="s">
        <v>13</v>
      </c>
      <c r="Q16" s="254" t="s">
        <v>14</v>
      </c>
      <c r="R16" s="254" t="s">
        <v>15</v>
      </c>
      <c r="S16" s="254" t="s">
        <v>16</v>
      </c>
      <c r="T16" s="254" t="s">
        <v>17</v>
      </c>
      <c r="U16" s="254" t="s">
        <v>18</v>
      </c>
      <c r="V16" s="254" t="s">
        <v>19</v>
      </c>
      <c r="W16" s="254" t="s">
        <v>20</v>
      </c>
      <c r="X16" s="254" t="s">
        <v>159</v>
      </c>
      <c r="Y16" s="254" t="s">
        <v>167</v>
      </c>
      <c r="Z16" s="274" t="s">
        <v>174</v>
      </c>
    </row>
    <row r="17" spans="1:48" x14ac:dyDescent="0.35">
      <c r="B17" s="123" t="s">
        <v>43</v>
      </c>
      <c r="C17" s="59" t="s">
        <v>44</v>
      </c>
      <c r="D17" s="7" t="e">
        <f>D6/D5</f>
        <v>#DIV/0!</v>
      </c>
      <c r="E17" s="7" t="e">
        <f t="shared" ref="E17" si="0">E6/E5</f>
        <v>#DIV/0!</v>
      </c>
      <c r="F17" s="7">
        <v>0.62612654422447478</v>
      </c>
      <c r="G17" s="7">
        <v>0.57611519855542725</v>
      </c>
      <c r="H17" s="7">
        <v>0.72876281458084236</v>
      </c>
      <c r="I17" s="7">
        <v>0.58575707857557302</v>
      </c>
      <c r="J17" s="38">
        <v>0.58581389091981406</v>
      </c>
      <c r="K17" s="7">
        <v>0.60693615696702063</v>
      </c>
      <c r="L17" s="7">
        <v>0.56801569147288067</v>
      </c>
      <c r="M17" s="7">
        <v>0.57209892233682769</v>
      </c>
      <c r="N17" s="7">
        <v>0.5597686639864986</v>
      </c>
      <c r="O17" s="7">
        <v>0.56667742892317063</v>
      </c>
      <c r="P17" s="7">
        <v>0.74227291049972111</v>
      </c>
      <c r="Q17" s="7">
        <v>0.65713069460486873</v>
      </c>
      <c r="R17" s="7">
        <v>0.92441560498472541</v>
      </c>
      <c r="S17" s="7">
        <v>0.62667927966456238</v>
      </c>
      <c r="T17" s="7">
        <v>0.61260307220416044</v>
      </c>
      <c r="U17" s="7">
        <v>0.76197018600924382</v>
      </c>
      <c r="V17" s="7">
        <v>0.35669305228001197</v>
      </c>
      <c r="W17" s="7">
        <v>0.58520305868261402</v>
      </c>
      <c r="X17" s="7">
        <v>0.56589534231677674</v>
      </c>
      <c r="Y17" s="7">
        <v>0.59575997265758496</v>
      </c>
      <c r="Z17" s="38">
        <v>0.59442997848975454</v>
      </c>
    </row>
    <row r="18" spans="1:48" x14ac:dyDescent="0.35">
      <c r="B18" s="123" t="s">
        <v>45</v>
      </c>
      <c r="C18" s="59" t="s">
        <v>44</v>
      </c>
      <c r="D18" s="7" t="e">
        <f>D7/D5</f>
        <v>#DIV/0!</v>
      </c>
      <c r="E18" s="7" t="e">
        <f t="shared" ref="E18" si="1">E7/E5</f>
        <v>#DIV/0!</v>
      </c>
      <c r="F18" s="7">
        <v>0.65080448567962634</v>
      </c>
      <c r="G18" s="7">
        <v>0.68965213826224059</v>
      </c>
      <c r="H18" s="7">
        <v>0.65545321720329952</v>
      </c>
      <c r="I18" s="7">
        <v>0.709151694314054</v>
      </c>
      <c r="J18" s="38">
        <v>0.60403496265040035</v>
      </c>
      <c r="K18" s="7">
        <v>0.68713431780651357</v>
      </c>
      <c r="L18" s="7">
        <v>0.67620710373238269</v>
      </c>
      <c r="M18" s="7">
        <v>0.75967638594206266</v>
      </c>
      <c r="N18" s="7">
        <v>0.6422638730716278</v>
      </c>
      <c r="O18" s="7">
        <v>0.69121248631749699</v>
      </c>
      <c r="P18" s="7">
        <v>0.6870971550955427</v>
      </c>
      <c r="Q18" s="7">
        <v>0.72992619586024376</v>
      </c>
      <c r="R18" s="7">
        <v>0.51954942610381705</v>
      </c>
      <c r="S18" s="7">
        <v>0.68426520764961274</v>
      </c>
      <c r="T18" s="7">
        <v>0.67468203811688687</v>
      </c>
      <c r="U18" s="7">
        <v>0.62832555465521067</v>
      </c>
      <c r="V18" s="7">
        <v>0.84065522084956512</v>
      </c>
      <c r="W18" s="7">
        <v>0.66144879484085994</v>
      </c>
      <c r="X18" s="7">
        <v>0.54660656935546914</v>
      </c>
      <c r="Y18" s="7">
        <v>0.59390654753185868</v>
      </c>
      <c r="Z18" s="38">
        <v>0.61490999660364565</v>
      </c>
    </row>
    <row r="19" spans="1:48" x14ac:dyDescent="0.35">
      <c r="A19" s="65"/>
      <c r="B19" s="127" t="s">
        <v>180</v>
      </c>
      <c r="C19" s="62" t="s">
        <v>44</v>
      </c>
      <c r="D19" s="52" t="e">
        <f>D8/D5</f>
        <v>#DIV/0!</v>
      </c>
      <c r="E19" s="52" t="e">
        <f t="shared" ref="E19" si="2">E8/E5</f>
        <v>#DIV/0!</v>
      </c>
      <c r="F19" s="52">
        <v>8.3802256762488189E-2</v>
      </c>
      <c r="G19" s="52">
        <v>0.43010916547486427</v>
      </c>
      <c r="H19" s="52">
        <v>0.49010787352459656</v>
      </c>
      <c r="I19" s="52">
        <v>0.61419045944672279</v>
      </c>
      <c r="J19" s="64">
        <v>0.31623505496671395</v>
      </c>
      <c r="K19" s="52">
        <v>0.41746200070696349</v>
      </c>
      <c r="L19" s="52">
        <v>0.39331064751574157</v>
      </c>
      <c r="M19" s="52">
        <v>0.5138462912001347</v>
      </c>
      <c r="N19" s="52">
        <v>0.39928330657738847</v>
      </c>
      <c r="O19" s="52">
        <v>0.42024249201361813</v>
      </c>
      <c r="P19" s="52">
        <v>0.47486532815954591</v>
      </c>
      <c r="Q19" s="52">
        <v>0.44667501775962937</v>
      </c>
      <c r="R19" s="52">
        <v>0.61020654503219252</v>
      </c>
      <c r="S19" s="52">
        <v>0.37256301075668685</v>
      </c>
      <c r="T19" s="52">
        <v>0.37200787367756977</v>
      </c>
      <c r="U19" s="52">
        <v>0.54449011557108795</v>
      </c>
      <c r="V19" s="52">
        <v>1.1294813762518223</v>
      </c>
      <c r="W19" s="52">
        <v>0.34981729492331604</v>
      </c>
      <c r="X19" s="52">
        <v>0.2492417033424526</v>
      </c>
      <c r="Y19" s="52">
        <v>0.32040623016454289</v>
      </c>
      <c r="Z19" s="64">
        <v>0.3425148118796934</v>
      </c>
    </row>
    <row r="20" spans="1:48" x14ac:dyDescent="0.35">
      <c r="A20" s="65"/>
      <c r="B20" s="127" t="s">
        <v>46</v>
      </c>
      <c r="C20" s="62" t="s">
        <v>44</v>
      </c>
      <c r="D20" s="52" t="e">
        <f>D9/D5</f>
        <v>#DIV/0!</v>
      </c>
      <c r="E20" s="52" t="e">
        <f t="shared" ref="E20" si="3">E9/E5</f>
        <v>#DIV/0!</v>
      </c>
      <c r="F20" s="52">
        <v>8.3802256762488189E-2</v>
      </c>
      <c r="G20" s="52">
        <v>0.43010916547486427</v>
      </c>
      <c r="H20" s="52">
        <v>0.49010787352459656</v>
      </c>
      <c r="I20" s="52">
        <v>0.61544134621703639</v>
      </c>
      <c r="J20" s="64">
        <v>0.29062107801336512</v>
      </c>
      <c r="K20" s="52">
        <v>0.41746200070696349</v>
      </c>
      <c r="L20" s="52">
        <v>0.39331064751574157</v>
      </c>
      <c r="M20" s="52">
        <v>0.5138462912001347</v>
      </c>
      <c r="N20" s="52">
        <v>0.39928330657738847</v>
      </c>
      <c r="O20" s="52">
        <v>0.42024249201361813</v>
      </c>
      <c r="P20" s="52">
        <v>0.47486532815954591</v>
      </c>
      <c r="Q20" s="52">
        <v>0.44667501775962937</v>
      </c>
      <c r="R20" s="52">
        <v>0.61020654503219252</v>
      </c>
      <c r="S20" s="52">
        <v>0.3700156190440772</v>
      </c>
      <c r="T20" s="52">
        <v>0.37451476023397806</v>
      </c>
      <c r="U20" s="52">
        <v>0.54551545248366951</v>
      </c>
      <c r="V20" s="52">
        <v>1.1342368850098226</v>
      </c>
      <c r="W20" s="52">
        <v>0.32385234305156541</v>
      </c>
      <c r="X20" s="52">
        <v>0.23053068021546669</v>
      </c>
      <c r="Y20" s="52">
        <v>0.29630975050046376</v>
      </c>
      <c r="Z20" s="64">
        <v>0.30960790973244279</v>
      </c>
    </row>
    <row r="21" spans="1:48" x14ac:dyDescent="0.35">
      <c r="A21" s="65"/>
      <c r="B21" s="127" t="s">
        <v>47</v>
      </c>
      <c r="C21" s="62" t="s">
        <v>44</v>
      </c>
      <c r="D21" s="52" t="e">
        <f>D10/D5</f>
        <v>#DIV/0!</v>
      </c>
      <c r="E21" s="52" t="e">
        <f t="shared" ref="E21" si="4">E10/E5</f>
        <v>#DIV/0!</v>
      </c>
      <c r="F21" s="52">
        <v>0</v>
      </c>
      <c r="G21" s="52">
        <v>0.34903792621941615</v>
      </c>
      <c r="H21" s="52">
        <v>0.42460307987901175</v>
      </c>
      <c r="I21" s="52">
        <v>0.48675336088055243</v>
      </c>
      <c r="J21" s="64">
        <v>0.25824181091470677</v>
      </c>
      <c r="K21" s="52">
        <v>0.34489631421366124</v>
      </c>
      <c r="L21" s="52">
        <v>0.31204973932863983</v>
      </c>
      <c r="M21" s="52">
        <v>0.4280607944614836</v>
      </c>
      <c r="N21" s="52">
        <v>0.31520342622448472</v>
      </c>
      <c r="O21" s="52">
        <v>0.34954970015303405</v>
      </c>
      <c r="P21" s="52">
        <v>0.41608546999759771</v>
      </c>
      <c r="Q21" s="52">
        <v>0.37884317875677159</v>
      </c>
      <c r="R21" s="52">
        <v>0.54375727385514738</v>
      </c>
      <c r="S21" s="52">
        <v>0.33304885114028315</v>
      </c>
      <c r="T21" s="52">
        <v>0.32650878836255165</v>
      </c>
      <c r="U21" s="52">
        <v>0.51056168524193879</v>
      </c>
      <c r="V21" s="52">
        <v>0.75606307782469262</v>
      </c>
      <c r="W21" s="52">
        <v>0.27452465162351475</v>
      </c>
      <c r="X21" s="52">
        <v>0.21336179831008173</v>
      </c>
      <c r="Y21" s="52">
        <v>0.25965874859625993</v>
      </c>
      <c r="Z21" s="64">
        <v>0.28258171746103639</v>
      </c>
    </row>
    <row r="22" spans="1:48" x14ac:dyDescent="0.35">
      <c r="A22" s="65"/>
      <c r="B22" s="130" t="s">
        <v>169</v>
      </c>
      <c r="C22" s="74" t="s">
        <v>44</v>
      </c>
      <c r="D22" s="56">
        <v>9.9989554144365778E-2</v>
      </c>
      <c r="E22" s="56">
        <v>9.3045952364008214E-2</v>
      </c>
      <c r="F22" s="56" t="s">
        <v>181</v>
      </c>
      <c r="G22" s="56">
        <v>9.8880700253305892E-2</v>
      </c>
      <c r="H22" s="56">
        <v>8.0200205603332492E-2</v>
      </c>
      <c r="I22" s="56">
        <v>7.0238219348285974E-2</v>
      </c>
      <c r="J22" s="57">
        <v>2.4434990013705058E-2</v>
      </c>
      <c r="K22" s="56"/>
      <c r="L22" s="56"/>
      <c r="M22" s="56"/>
      <c r="N22" s="56"/>
      <c r="O22" s="56">
        <v>9.2234846097978912E-2</v>
      </c>
      <c r="P22" s="56">
        <v>9.2283337932676748E-2</v>
      </c>
      <c r="Q22" s="56">
        <v>8.5973327467107619E-2</v>
      </c>
      <c r="R22" s="56">
        <v>8.019280198803852E-2</v>
      </c>
      <c r="S22" s="56">
        <v>4.505476216149612E-2</v>
      </c>
      <c r="T22" s="56">
        <v>4.2892601346666052E-2</v>
      </c>
      <c r="U22" s="56">
        <v>4.9374523856096877E-2</v>
      </c>
      <c r="V22" s="56">
        <v>7.0238219348285974E-2</v>
      </c>
      <c r="W22" s="56">
        <v>3.5627312770365342E-2</v>
      </c>
      <c r="X22" s="56">
        <v>2.9737661260596387E-2</v>
      </c>
      <c r="Y22" s="56">
        <v>3.1400849227844571E-2</v>
      </c>
      <c r="Z22" s="57">
        <v>2.4434990013705058E-2</v>
      </c>
    </row>
    <row r="23" spans="1:48" x14ac:dyDescent="0.35">
      <c r="B23" s="272"/>
      <c r="D23" s="22"/>
      <c r="I23" s="302"/>
      <c r="J23" s="303"/>
      <c r="N23" s="304"/>
      <c r="P23" s="305"/>
      <c r="U23" s="306"/>
      <c r="V23" s="306"/>
      <c r="W23" s="306"/>
      <c r="X23" s="306"/>
      <c r="Y23" s="307"/>
      <c r="Z23" s="306"/>
    </row>
    <row r="24" spans="1:48" ht="15.5" x14ac:dyDescent="0.35">
      <c r="B24" s="236" t="s">
        <v>57</v>
      </c>
      <c r="C24" s="71"/>
      <c r="D24" s="34" t="s">
        <v>2</v>
      </c>
      <c r="E24" s="34" t="s">
        <v>3</v>
      </c>
      <c r="F24" s="254" t="s">
        <v>4</v>
      </c>
      <c r="G24" s="254" t="s">
        <v>5</v>
      </c>
      <c r="H24" s="254" t="s">
        <v>6</v>
      </c>
      <c r="I24" s="254" t="s">
        <v>7</v>
      </c>
      <c r="J24" s="275" t="s">
        <v>173</v>
      </c>
      <c r="K24" s="254" t="s">
        <v>8</v>
      </c>
      <c r="L24" s="254" t="s">
        <v>9</v>
      </c>
      <c r="M24" s="254" t="s">
        <v>10</v>
      </c>
      <c r="N24" s="254" t="s">
        <v>11</v>
      </c>
      <c r="O24" s="254" t="s">
        <v>12</v>
      </c>
      <c r="P24" s="254" t="s">
        <v>13</v>
      </c>
      <c r="Q24" s="254" t="s">
        <v>14</v>
      </c>
      <c r="R24" s="254" t="s">
        <v>15</v>
      </c>
      <c r="S24" s="254" t="s">
        <v>16</v>
      </c>
      <c r="T24" s="254" t="s">
        <v>17</v>
      </c>
      <c r="U24" s="254" t="s">
        <v>18</v>
      </c>
      <c r="V24" s="254" t="s">
        <v>19</v>
      </c>
      <c r="W24" s="254" t="s">
        <v>20</v>
      </c>
      <c r="X24" s="254" t="s">
        <v>159</v>
      </c>
      <c r="Y24" s="254" t="s">
        <v>167</v>
      </c>
      <c r="Z24" s="274" t="s">
        <v>174</v>
      </c>
    </row>
    <row r="25" spans="1:48" x14ac:dyDescent="0.35">
      <c r="B25" s="123" t="s">
        <v>186</v>
      </c>
      <c r="C25" s="5" t="s">
        <v>73</v>
      </c>
      <c r="D25" s="8">
        <v>408</v>
      </c>
      <c r="E25" s="8">
        <v>550</v>
      </c>
      <c r="F25" s="8">
        <v>550</v>
      </c>
      <c r="G25" s="8">
        <v>550</v>
      </c>
      <c r="H25" s="8">
        <v>550</v>
      </c>
      <c r="I25" s="31">
        <v>550.51202745300009</v>
      </c>
      <c r="J25" s="9">
        <v>550.51202745299997</v>
      </c>
      <c r="K25" s="8">
        <v>550</v>
      </c>
      <c r="L25" s="8">
        <v>550</v>
      </c>
      <c r="M25" s="8">
        <v>550</v>
      </c>
      <c r="N25" s="8">
        <v>550</v>
      </c>
      <c r="O25" s="8">
        <v>550</v>
      </c>
      <c r="P25" s="8">
        <v>550</v>
      </c>
      <c r="Q25" s="8">
        <v>550</v>
      </c>
      <c r="R25" s="8">
        <v>550</v>
      </c>
      <c r="S25" s="8">
        <v>550</v>
      </c>
      <c r="T25" s="8">
        <v>550</v>
      </c>
      <c r="U25" s="8">
        <v>550</v>
      </c>
      <c r="V25" s="8">
        <v>550.51202745300009</v>
      </c>
      <c r="W25" s="8">
        <v>550.51202745299997</v>
      </c>
      <c r="X25" s="8">
        <v>550.51202745299997</v>
      </c>
      <c r="Y25" s="8">
        <v>550.51202745299997</v>
      </c>
      <c r="Z25" s="12">
        <v>550.51202745299997</v>
      </c>
      <c r="AB25" s="78"/>
      <c r="AC25" s="78"/>
      <c r="AD25" s="78"/>
      <c r="AE25" s="78"/>
      <c r="AF25" s="78"/>
      <c r="AG25" s="78"/>
      <c r="AH25" s="78"/>
      <c r="AI25" s="78"/>
      <c r="AJ25" s="78"/>
      <c r="AK25" s="78"/>
      <c r="AL25" s="78"/>
      <c r="AM25" s="78"/>
      <c r="AN25" s="78"/>
      <c r="AO25" s="78"/>
      <c r="AP25" s="78"/>
      <c r="AQ25" s="78"/>
      <c r="AR25" s="78"/>
      <c r="AS25" s="78"/>
      <c r="AT25" s="78"/>
      <c r="AU25" s="78"/>
      <c r="AV25" s="78"/>
    </row>
    <row r="26" spans="1:48" x14ac:dyDescent="0.35">
      <c r="B26" s="127" t="s">
        <v>187</v>
      </c>
      <c r="C26" s="33" t="s">
        <v>73</v>
      </c>
      <c r="D26" s="8">
        <v>43.5</v>
      </c>
      <c r="E26" s="8">
        <v>84.8</v>
      </c>
      <c r="F26" s="8">
        <v>88.7</v>
      </c>
      <c r="G26" s="8">
        <v>89</v>
      </c>
      <c r="H26" s="8">
        <v>107.47048775204999</v>
      </c>
      <c r="I26" s="8">
        <v>110.26933298205</v>
      </c>
      <c r="J26" s="9">
        <v>110.26933298205</v>
      </c>
      <c r="K26" s="8">
        <v>88.72999999999999</v>
      </c>
      <c r="L26" s="8">
        <v>89</v>
      </c>
      <c r="M26" s="8">
        <v>89</v>
      </c>
      <c r="N26" s="8">
        <v>89</v>
      </c>
      <c r="O26" s="8">
        <v>107.01772052204998</v>
      </c>
      <c r="P26" s="8">
        <v>107.01772052204998</v>
      </c>
      <c r="Q26" s="8">
        <v>107.51768786205</v>
      </c>
      <c r="R26" s="8">
        <v>107.47048775204999</v>
      </c>
      <c r="S26" s="8">
        <v>109.40164507205</v>
      </c>
      <c r="T26" s="8">
        <v>110.14881097205</v>
      </c>
      <c r="U26" s="8">
        <v>110.26933298205</v>
      </c>
      <c r="V26" s="8">
        <v>110.26933298205</v>
      </c>
      <c r="W26" s="8">
        <v>110.26933298205</v>
      </c>
      <c r="X26" s="8">
        <v>110.26933298205</v>
      </c>
      <c r="Y26" s="8">
        <v>110.26933298205</v>
      </c>
      <c r="Z26" s="12">
        <v>110.26933298205</v>
      </c>
      <c r="AB26" s="78"/>
      <c r="AC26" s="78"/>
      <c r="AD26" s="78"/>
      <c r="AE26" s="78"/>
      <c r="AF26" s="78"/>
      <c r="AG26" s="78"/>
      <c r="AH26" s="78"/>
      <c r="AI26" s="78"/>
      <c r="AJ26" s="78"/>
      <c r="AK26" s="78"/>
      <c r="AL26" s="78"/>
      <c r="AM26" s="78"/>
      <c r="AN26" s="78"/>
      <c r="AO26" s="78"/>
      <c r="AP26" s="78"/>
      <c r="AQ26" s="78"/>
      <c r="AR26" s="78"/>
      <c r="AS26" s="78"/>
      <c r="AT26" s="78"/>
      <c r="AU26" s="78"/>
      <c r="AV26" s="78"/>
    </row>
    <row r="27" spans="1:48" x14ac:dyDescent="0.35">
      <c r="B27" s="123" t="s">
        <v>188</v>
      </c>
      <c r="C27" s="5" t="s">
        <v>73</v>
      </c>
      <c r="D27" s="8">
        <v>33</v>
      </c>
      <c r="E27" s="8">
        <v>74.3</v>
      </c>
      <c r="F27" s="8">
        <v>74.7</v>
      </c>
      <c r="G27" s="8">
        <v>75</v>
      </c>
      <c r="H27" s="8">
        <v>96.761559059999996</v>
      </c>
      <c r="I27" s="8">
        <v>97.664681880000003</v>
      </c>
      <c r="J27" s="9">
        <v>103.55338515599999</v>
      </c>
      <c r="K27" s="8">
        <v>74.72999999999999</v>
      </c>
      <c r="L27" s="8">
        <v>75</v>
      </c>
      <c r="M27" s="8">
        <v>75</v>
      </c>
      <c r="N27" s="8">
        <v>75</v>
      </c>
      <c r="O27" s="8">
        <v>96.308791830000004</v>
      </c>
      <c r="P27" s="8">
        <v>96.308791830000004</v>
      </c>
      <c r="Q27" s="8">
        <v>96.758791830000007</v>
      </c>
      <c r="R27" s="8">
        <v>96.761559059999996</v>
      </c>
      <c r="S27" s="8">
        <v>98.066356109999987</v>
      </c>
      <c r="T27" s="8">
        <v>98.813522009999986</v>
      </c>
      <c r="U27" s="8">
        <v>98.903588880000001</v>
      </c>
      <c r="V27" s="8">
        <v>97.664681880000003</v>
      </c>
      <c r="W27" s="31">
        <v>97.69668188</v>
      </c>
      <c r="X27" s="31">
        <v>98.708098700000022</v>
      </c>
      <c r="Y27" s="8">
        <v>98.938025520000025</v>
      </c>
      <c r="Z27" s="12">
        <v>103.55338515599999</v>
      </c>
      <c r="AB27" s="78"/>
      <c r="AC27" s="78"/>
      <c r="AD27" s="78"/>
      <c r="AE27" s="78"/>
      <c r="AF27" s="78"/>
      <c r="AG27" s="78"/>
      <c r="AH27" s="78"/>
      <c r="AI27" s="78"/>
      <c r="AJ27" s="78"/>
      <c r="AK27" s="78"/>
      <c r="AL27" s="78"/>
      <c r="AM27" s="78"/>
      <c r="AN27" s="78"/>
      <c r="AO27" s="78"/>
      <c r="AP27" s="78"/>
      <c r="AQ27" s="78"/>
      <c r="AR27" s="78"/>
      <c r="AS27" s="78"/>
      <c r="AT27" s="78"/>
      <c r="AU27" s="78"/>
      <c r="AV27" s="78"/>
    </row>
    <row r="28" spans="1:48" x14ac:dyDescent="0.35">
      <c r="B28" s="136" t="s">
        <v>189</v>
      </c>
      <c r="C28" s="19" t="s">
        <v>73</v>
      </c>
      <c r="D28" s="41">
        <v>21.1</v>
      </c>
      <c r="E28" s="41">
        <v>51.88807319</v>
      </c>
      <c r="F28" s="41">
        <v>57.288073190000006</v>
      </c>
      <c r="G28" s="41">
        <v>60.240573190000006</v>
      </c>
      <c r="H28" s="41">
        <v>64.413103856999967</v>
      </c>
      <c r="I28" s="41">
        <v>67.309934046999999</v>
      </c>
      <c r="J28" s="66">
        <v>70.287961057000004</v>
      </c>
      <c r="K28" s="41">
        <v>58.345073190000001</v>
      </c>
      <c r="L28" s="41">
        <v>59.451073190000002</v>
      </c>
      <c r="M28" s="41">
        <v>59.809073189999992</v>
      </c>
      <c r="N28" s="41">
        <v>60.240573190000006</v>
      </c>
      <c r="O28" s="41">
        <v>63.793568829999998</v>
      </c>
      <c r="P28" s="41">
        <v>64.403568829999998</v>
      </c>
      <c r="Q28" s="41">
        <v>64.843568829999995</v>
      </c>
      <c r="R28" s="41">
        <v>64.413103856999967</v>
      </c>
      <c r="S28" s="41">
        <v>65.331445786999993</v>
      </c>
      <c r="T28" s="41">
        <v>66.078782257</v>
      </c>
      <c r="U28" s="41">
        <v>66.453999999999994</v>
      </c>
      <c r="V28" s="41">
        <v>67.309934046999999</v>
      </c>
      <c r="W28" s="45">
        <v>68.687065757000028</v>
      </c>
      <c r="X28" s="45">
        <v>69.317727157000007</v>
      </c>
      <c r="Y28" s="41">
        <v>70.017742467000005</v>
      </c>
      <c r="Z28" s="40">
        <v>70.287961057000004</v>
      </c>
      <c r="AB28" s="78"/>
      <c r="AC28" s="78"/>
      <c r="AD28" s="78"/>
      <c r="AE28" s="78"/>
      <c r="AF28" s="78"/>
      <c r="AG28" s="78"/>
      <c r="AH28" s="78"/>
      <c r="AI28" s="78"/>
      <c r="AJ28" s="78"/>
      <c r="AK28" s="78"/>
      <c r="AL28" s="78"/>
      <c r="AM28" s="78"/>
      <c r="AN28" s="78"/>
      <c r="AO28" s="78"/>
      <c r="AP28" s="78"/>
      <c r="AQ28" s="78"/>
      <c r="AR28" s="78"/>
      <c r="AS28" s="78"/>
      <c r="AT28" s="78"/>
      <c r="AU28" s="78"/>
      <c r="AV28" s="78"/>
    </row>
    <row r="29" spans="1:48" x14ac:dyDescent="0.35">
      <c r="B29" s="123" t="s">
        <v>190</v>
      </c>
      <c r="C29" s="5" t="s">
        <v>44</v>
      </c>
      <c r="D29" s="13">
        <f t="shared" ref="D29:E29" si="5">+D28/D27</f>
        <v>0.6393939393939394</v>
      </c>
      <c r="E29" s="13">
        <f t="shared" si="5"/>
        <v>0.69835899313593541</v>
      </c>
      <c r="F29" s="13">
        <v>0.76690861030789825</v>
      </c>
      <c r="G29" s="13">
        <v>0.80320764253333343</v>
      </c>
      <c r="H29" s="13">
        <v>0.66568898313284341</v>
      </c>
      <c r="I29" s="32">
        <v>0.68919421792315161</v>
      </c>
      <c r="J29" s="67">
        <v>0.67876063106110296</v>
      </c>
      <c r="K29" s="13">
        <v>0.78074499116820562</v>
      </c>
      <c r="L29" s="13">
        <v>0.79268097586666675</v>
      </c>
      <c r="M29" s="13">
        <v>0.79745430919999993</v>
      </c>
      <c r="N29" s="13">
        <v>0.80320764253333343</v>
      </c>
      <c r="O29" s="13">
        <v>0.66238572427121267</v>
      </c>
      <c r="P29" s="13">
        <v>0.66871951777447602</v>
      </c>
      <c r="Q29" s="13">
        <v>0.67015686743925718</v>
      </c>
      <c r="R29" s="13">
        <v>0.66568898313284341</v>
      </c>
      <c r="S29" s="13">
        <v>0.66619632235257531</v>
      </c>
      <c r="T29" s="13">
        <v>0.66872206265770784</v>
      </c>
      <c r="U29" s="13">
        <v>0.67190686154603363</v>
      </c>
      <c r="V29" s="13">
        <v>0.68919421792315161</v>
      </c>
      <c r="W29" s="32">
        <v>0.7030644688769242</v>
      </c>
      <c r="X29" s="32">
        <v>0.70224964384811916</v>
      </c>
      <c r="Y29" s="32">
        <v>0.70769294312272413</v>
      </c>
      <c r="Z29" s="67">
        <v>0.67876063106110296</v>
      </c>
      <c r="AB29" s="78"/>
      <c r="AC29" s="78"/>
      <c r="AD29" s="78"/>
      <c r="AE29" s="78"/>
      <c r="AF29" s="78"/>
      <c r="AG29" s="78"/>
      <c r="AH29" s="78"/>
      <c r="AI29" s="78"/>
      <c r="AJ29" s="78"/>
      <c r="AK29" s="78"/>
      <c r="AL29" s="78"/>
      <c r="AM29" s="78"/>
      <c r="AN29" s="78"/>
      <c r="AO29" s="78"/>
      <c r="AP29" s="78"/>
      <c r="AQ29" s="78"/>
      <c r="AR29" s="78"/>
      <c r="AS29" s="78"/>
      <c r="AT29" s="78"/>
      <c r="AU29" s="78"/>
      <c r="AV29" s="78"/>
    </row>
    <row r="30" spans="1:48" x14ac:dyDescent="0.35">
      <c r="B30" s="136" t="s">
        <v>191</v>
      </c>
      <c r="C30" s="39" t="s">
        <v>73</v>
      </c>
      <c r="D30" s="41">
        <v>3.05</v>
      </c>
      <c r="E30" s="41">
        <v>3.03</v>
      </c>
      <c r="F30" s="41">
        <v>5.4000000000000057</v>
      </c>
      <c r="G30" s="41">
        <v>2.9525000000000006</v>
      </c>
      <c r="H30" s="41">
        <v>4.1725306669999611</v>
      </c>
      <c r="I30" s="41">
        <v>2.8968301900000313</v>
      </c>
      <c r="J30" s="66">
        <v>2.9780270100000052</v>
      </c>
      <c r="K30" s="41">
        <v>1.0569999999999951</v>
      </c>
      <c r="L30" s="45">
        <v>1.1060000000000016</v>
      </c>
      <c r="M30" s="45">
        <v>0.35799999999998988</v>
      </c>
      <c r="N30" s="45">
        <v>0.43150000000001398</v>
      </c>
      <c r="O30" s="45">
        <v>3.5529956399999918</v>
      </c>
      <c r="P30" s="45">
        <v>0.60999999999999943</v>
      </c>
      <c r="Q30" s="45">
        <v>0.43999999999999773</v>
      </c>
      <c r="R30" s="45">
        <v>-0.43046497300002784</v>
      </c>
      <c r="S30" s="45">
        <v>0.91834193000002529</v>
      </c>
      <c r="T30" s="45">
        <v>0.74733647000000758</v>
      </c>
      <c r="U30" s="45">
        <v>0.37521774299999322</v>
      </c>
      <c r="V30" s="45">
        <v>0.85593404700000519</v>
      </c>
      <c r="W30" s="45">
        <v>1.3771317100000289</v>
      </c>
      <c r="X30" s="45">
        <v>0.63066139999997972</v>
      </c>
      <c r="Y30" s="45">
        <v>0.70001530999999773</v>
      </c>
      <c r="Z30" s="66">
        <v>0.30262978999999524</v>
      </c>
      <c r="AB30" s="78"/>
      <c r="AC30" s="78"/>
      <c r="AD30" s="78"/>
      <c r="AE30" s="78"/>
      <c r="AF30" s="78"/>
      <c r="AG30" s="78"/>
      <c r="AH30" s="78"/>
      <c r="AI30" s="78"/>
      <c r="AJ30" s="78"/>
      <c r="AK30" s="78"/>
      <c r="AL30" s="78"/>
      <c r="AM30" s="78"/>
      <c r="AN30" s="78"/>
      <c r="AO30" s="78"/>
      <c r="AP30" s="78"/>
      <c r="AQ30" s="78"/>
      <c r="AR30" s="78"/>
      <c r="AS30" s="78"/>
      <c r="AT30" s="78"/>
      <c r="AU30" s="78"/>
      <c r="AV30" s="78"/>
    </row>
    <row r="31" spans="1:48" x14ac:dyDescent="0.35">
      <c r="B31" s="136" t="s">
        <v>182</v>
      </c>
      <c r="C31" s="43" t="s">
        <v>71</v>
      </c>
      <c r="D31" s="41">
        <v>0</v>
      </c>
      <c r="E31" s="41">
        <v>0</v>
      </c>
      <c r="F31" s="41">
        <v>77.183999999999997</v>
      </c>
      <c r="G31" s="41">
        <v>78.188000000000002</v>
      </c>
      <c r="H31" s="41">
        <v>78.188000000000002</v>
      </c>
      <c r="I31" s="45">
        <v>135.82400000000001</v>
      </c>
      <c r="J31" s="40">
        <v>138.92400000000001</v>
      </c>
      <c r="K31" s="41">
        <v>78.188000000000002</v>
      </c>
      <c r="L31" s="41">
        <v>78.188000000000002</v>
      </c>
      <c r="M31" s="41">
        <v>78.188000000000002</v>
      </c>
      <c r="N31" s="41">
        <v>78.188000000000002</v>
      </c>
      <c r="O31" s="41">
        <v>78.188000000000002</v>
      </c>
      <c r="P31" s="41">
        <v>78.188000000000002</v>
      </c>
      <c r="Q31" s="41">
        <v>78.188000000000002</v>
      </c>
      <c r="R31" s="41">
        <v>78.188000000000002</v>
      </c>
      <c r="S31" s="41">
        <v>133.08099999999999</v>
      </c>
      <c r="T31" s="41">
        <v>134.37700000000001</v>
      </c>
      <c r="U31" s="41">
        <v>134.89699999999999</v>
      </c>
      <c r="V31" s="41">
        <v>135.82400000000001</v>
      </c>
      <c r="W31" s="45">
        <v>136.298</v>
      </c>
      <c r="X31" s="45">
        <v>136.99700000000001</v>
      </c>
      <c r="Y31" s="41">
        <v>138.88999999999999</v>
      </c>
      <c r="Z31" s="66">
        <v>138.92400000000001</v>
      </c>
      <c r="AB31" s="78"/>
      <c r="AC31" s="78"/>
      <c r="AD31" s="78"/>
      <c r="AE31" s="78"/>
      <c r="AF31" s="78"/>
      <c r="AG31" s="78"/>
      <c r="AH31" s="78"/>
      <c r="AI31" s="78"/>
      <c r="AJ31" s="78"/>
      <c r="AK31" s="78"/>
      <c r="AL31" s="78"/>
      <c r="AM31" s="78"/>
      <c r="AN31" s="78"/>
      <c r="AO31" s="78"/>
      <c r="AP31" s="78"/>
      <c r="AQ31" s="78"/>
      <c r="AR31" s="78"/>
      <c r="AS31" s="78"/>
      <c r="AT31" s="78"/>
      <c r="AU31" s="78"/>
      <c r="AV31" s="78"/>
    </row>
    <row r="32" spans="1:48" ht="26" x14ac:dyDescent="0.35">
      <c r="B32" s="91" t="s">
        <v>183</v>
      </c>
      <c r="C32" s="24" t="s">
        <v>71</v>
      </c>
      <c r="D32" s="8">
        <v>0</v>
      </c>
      <c r="E32" s="8">
        <v>0</v>
      </c>
      <c r="F32" s="8">
        <v>77.183999999999997</v>
      </c>
      <c r="G32" s="8">
        <v>78.188000000000002</v>
      </c>
      <c r="H32" s="8">
        <v>33.338000000000001</v>
      </c>
      <c r="I32" s="31">
        <v>81.558999999999997</v>
      </c>
      <c r="J32" s="9">
        <v>93.019000000000005</v>
      </c>
      <c r="K32" s="8">
        <v>78.188000000000002</v>
      </c>
      <c r="L32" s="8">
        <v>78.188000000000002</v>
      </c>
      <c r="M32" s="8">
        <v>78.188000000000002</v>
      </c>
      <c r="N32" s="8">
        <v>78.188000000000002</v>
      </c>
      <c r="O32" s="8">
        <v>78.188000000000002</v>
      </c>
      <c r="P32" s="8">
        <v>78.188000000000002</v>
      </c>
      <c r="Q32" s="8">
        <v>33.338000000000001</v>
      </c>
      <c r="R32" s="8">
        <v>33.338000000000001</v>
      </c>
      <c r="S32" s="8">
        <v>62.04</v>
      </c>
      <c r="T32" s="8">
        <v>65.361999999999995</v>
      </c>
      <c r="U32" s="8">
        <v>74.647000000000006</v>
      </c>
      <c r="V32" s="8">
        <v>81.558999999999997</v>
      </c>
      <c r="W32" s="31">
        <v>82.763999999999996</v>
      </c>
      <c r="X32" s="31">
        <v>85.697999999999993</v>
      </c>
      <c r="Y32" s="8">
        <v>89.215000000000003</v>
      </c>
      <c r="Z32" s="12">
        <v>93.019000000000005</v>
      </c>
      <c r="AB32" s="78"/>
      <c r="AC32" s="78"/>
      <c r="AD32" s="78"/>
      <c r="AE32" s="78"/>
      <c r="AF32" s="78"/>
      <c r="AG32" s="78"/>
      <c r="AH32" s="78"/>
      <c r="AI32" s="78"/>
      <c r="AJ32" s="78"/>
      <c r="AK32" s="78"/>
      <c r="AL32" s="78"/>
      <c r="AM32" s="78"/>
      <c r="AN32" s="78"/>
      <c r="AO32" s="78"/>
      <c r="AP32" s="78"/>
      <c r="AQ32" s="78"/>
      <c r="AR32" s="78"/>
      <c r="AS32" s="78"/>
      <c r="AT32" s="78"/>
      <c r="AU32" s="78"/>
      <c r="AV32" s="78"/>
    </row>
    <row r="33" spans="2:48" x14ac:dyDescent="0.35">
      <c r="B33" s="136" t="s">
        <v>184</v>
      </c>
      <c r="C33" s="46" t="s">
        <v>44</v>
      </c>
      <c r="D33" s="41">
        <v>0</v>
      </c>
      <c r="E33" s="41">
        <v>0</v>
      </c>
      <c r="F33" s="42">
        <v>1</v>
      </c>
      <c r="G33" s="357">
        <v>1</v>
      </c>
      <c r="H33" s="357">
        <v>0.42638256509950379</v>
      </c>
      <c r="I33" s="358">
        <v>0.60047561550241479</v>
      </c>
      <c r="J33" s="359">
        <v>0.66956753332757479</v>
      </c>
      <c r="K33" s="357">
        <v>1</v>
      </c>
      <c r="L33" s="357">
        <v>1</v>
      </c>
      <c r="M33" s="357">
        <v>1</v>
      </c>
      <c r="N33" s="357">
        <v>1</v>
      </c>
      <c r="O33" s="357">
        <v>1</v>
      </c>
      <c r="P33" s="357">
        <v>1</v>
      </c>
      <c r="Q33" s="357">
        <v>0.42638256509950379</v>
      </c>
      <c r="R33" s="357">
        <v>0.42638256509950379</v>
      </c>
      <c r="S33" s="357">
        <v>0.46618224990795082</v>
      </c>
      <c r="T33" s="357">
        <v>0.48640764416529608</v>
      </c>
      <c r="U33" s="357">
        <v>0.55336293616611198</v>
      </c>
      <c r="V33" s="357">
        <v>0.60047561550241479</v>
      </c>
      <c r="W33" s="358">
        <v>0.60722827921172717</v>
      </c>
      <c r="X33" s="358">
        <v>0.62554654481484984</v>
      </c>
      <c r="Y33" s="358">
        <v>0.64234286125711004</v>
      </c>
      <c r="Z33" s="360">
        <v>0.66956753332757479</v>
      </c>
      <c r="AB33" s="78"/>
      <c r="AC33" s="78"/>
      <c r="AD33" s="78"/>
      <c r="AE33" s="78"/>
      <c r="AF33" s="78"/>
      <c r="AG33" s="78"/>
      <c r="AH33" s="78"/>
      <c r="AI33" s="78"/>
      <c r="AJ33" s="78"/>
      <c r="AK33" s="78"/>
      <c r="AL33" s="78"/>
      <c r="AM33" s="78"/>
      <c r="AN33" s="78"/>
      <c r="AO33" s="78"/>
      <c r="AP33" s="78"/>
      <c r="AQ33" s="78"/>
      <c r="AR33" s="78"/>
      <c r="AS33" s="78"/>
      <c r="AT33" s="78"/>
      <c r="AU33" s="78"/>
      <c r="AV33" s="78"/>
    </row>
    <row r="34" spans="2:48" x14ac:dyDescent="0.35">
      <c r="B34" s="136" t="s">
        <v>192</v>
      </c>
      <c r="C34" s="46" t="s">
        <v>74</v>
      </c>
      <c r="D34" s="44">
        <v>118.965</v>
      </c>
      <c r="E34" s="44">
        <v>239.80600000000001</v>
      </c>
      <c r="F34" s="41">
        <v>257.26100000000002</v>
      </c>
      <c r="G34" s="41">
        <v>301.35700000000003</v>
      </c>
      <c r="H34" s="41">
        <v>572.40460000000007</v>
      </c>
      <c r="I34" s="45">
        <v>587.06404000000009</v>
      </c>
      <c r="J34" s="40">
        <v>624.82667000000004</v>
      </c>
      <c r="K34" s="44">
        <v>301.35700000000003</v>
      </c>
      <c r="L34" s="44">
        <v>301.35700000000003</v>
      </c>
      <c r="M34" s="44">
        <v>301.35700000000003</v>
      </c>
      <c r="N34" s="44">
        <v>301.35700000000003</v>
      </c>
      <c r="O34" s="44">
        <v>301.35700000000003</v>
      </c>
      <c r="P34" s="44">
        <v>301.35700000000003</v>
      </c>
      <c r="Q34" s="44">
        <v>313.19799999999998</v>
      </c>
      <c r="R34" s="44">
        <v>572.40460000000007</v>
      </c>
      <c r="S34" s="44">
        <v>586.63084000000003</v>
      </c>
      <c r="T34" s="44">
        <v>586.63084000000003</v>
      </c>
      <c r="U34" s="44">
        <v>586.63084000000003</v>
      </c>
      <c r="V34" s="44">
        <v>587.06404000000009</v>
      </c>
      <c r="W34" s="47">
        <v>584.77404000000001</v>
      </c>
      <c r="X34" s="47">
        <v>584.77404000000001</v>
      </c>
      <c r="Y34" s="44">
        <v>606.04700000000003</v>
      </c>
      <c r="Z34" s="68">
        <v>624.82667000000004</v>
      </c>
      <c r="AB34" s="78"/>
      <c r="AC34" s="78"/>
      <c r="AD34" s="78"/>
      <c r="AE34" s="78"/>
      <c r="AF34" s="78"/>
      <c r="AG34" s="78"/>
      <c r="AH34" s="78"/>
      <c r="AI34" s="78"/>
      <c r="AJ34" s="78"/>
      <c r="AK34" s="78"/>
      <c r="AL34" s="78"/>
      <c r="AM34" s="78"/>
      <c r="AN34" s="78"/>
      <c r="AO34" s="78"/>
      <c r="AP34" s="78"/>
      <c r="AQ34" s="78"/>
      <c r="AR34" s="78"/>
      <c r="AS34" s="78"/>
      <c r="AT34" s="78"/>
      <c r="AU34" s="78"/>
      <c r="AV34" s="78"/>
    </row>
    <row r="35" spans="2:48" x14ac:dyDescent="0.35">
      <c r="B35" s="123" t="s">
        <v>193</v>
      </c>
      <c r="C35" s="24" t="s">
        <v>74</v>
      </c>
      <c r="D35" s="14">
        <v>87.241</v>
      </c>
      <c r="E35" s="14">
        <v>188.41399999999999</v>
      </c>
      <c r="F35" s="8">
        <v>240.75800000000001</v>
      </c>
      <c r="G35" s="8">
        <v>279.45256000000001</v>
      </c>
      <c r="H35" s="8">
        <v>398.01823000000007</v>
      </c>
      <c r="I35" s="31">
        <v>508.154</v>
      </c>
      <c r="J35" s="9">
        <v>605.40668999999991</v>
      </c>
      <c r="K35" s="8">
        <v>269.19200000000001</v>
      </c>
      <c r="L35" s="8">
        <v>277.25700000000001</v>
      </c>
      <c r="M35" s="8">
        <v>283.06400000000002</v>
      </c>
      <c r="N35" s="8">
        <v>279.45256000000001</v>
      </c>
      <c r="O35" s="8">
        <v>284.27100000000002</v>
      </c>
      <c r="P35" s="8">
        <v>283.596</v>
      </c>
      <c r="Q35" s="8">
        <v>301.702</v>
      </c>
      <c r="R35" s="8">
        <v>398.01823000000007</v>
      </c>
      <c r="S35" s="8">
        <v>416.06786999999997</v>
      </c>
      <c r="T35" s="8">
        <v>434.41126000000003</v>
      </c>
      <c r="U35" s="8">
        <v>501.43900000000002</v>
      </c>
      <c r="V35" s="8">
        <v>508.154</v>
      </c>
      <c r="W35" s="31">
        <v>515.58362</v>
      </c>
      <c r="X35" s="31">
        <v>535.85505000000001</v>
      </c>
      <c r="Y35" s="8">
        <v>555.25900000000001</v>
      </c>
      <c r="Z35" s="12">
        <v>605.40668999999991</v>
      </c>
      <c r="AB35" s="78"/>
      <c r="AC35" s="78"/>
      <c r="AD35" s="78"/>
      <c r="AE35" s="78"/>
      <c r="AF35" s="78"/>
      <c r="AG35" s="78"/>
      <c r="AH35" s="78"/>
      <c r="AI35" s="78"/>
      <c r="AJ35" s="78"/>
      <c r="AK35" s="78"/>
      <c r="AL35" s="78"/>
      <c r="AM35" s="78"/>
      <c r="AN35" s="78"/>
      <c r="AO35" s="78"/>
      <c r="AP35" s="78"/>
      <c r="AQ35" s="78"/>
      <c r="AR35" s="78"/>
      <c r="AS35" s="78"/>
      <c r="AT35" s="78"/>
      <c r="AU35" s="78"/>
      <c r="AV35" s="78"/>
    </row>
    <row r="36" spans="2:48" x14ac:dyDescent="0.35">
      <c r="B36" s="88" t="s">
        <v>194</v>
      </c>
      <c r="C36" s="46" t="s">
        <v>44</v>
      </c>
      <c r="D36" s="42">
        <v>0.73333333333333328</v>
      </c>
      <c r="E36" s="42">
        <v>0.78569343552705095</v>
      </c>
      <c r="F36" s="42">
        <v>0.93585113950423882</v>
      </c>
      <c r="G36" s="357">
        <v>0.92731398308318702</v>
      </c>
      <c r="H36" s="357">
        <v>0.69534421980536154</v>
      </c>
      <c r="I36" s="358">
        <v>0.8655852945787651</v>
      </c>
      <c r="J36" s="359">
        <v>0.96891941248282487</v>
      </c>
      <c r="K36" s="357">
        <v>0.89326612622238732</v>
      </c>
      <c r="L36" s="357">
        <v>0.92002840484873416</v>
      </c>
      <c r="M36" s="357">
        <v>0.93929790912439393</v>
      </c>
      <c r="N36" s="357">
        <v>0.92731398308318702</v>
      </c>
      <c r="O36" s="357">
        <v>0.94330312552885776</v>
      </c>
      <c r="P36" s="357">
        <v>0.94106325719993222</v>
      </c>
      <c r="Q36" s="357">
        <v>0.96329478476874064</v>
      </c>
      <c r="R36" s="357">
        <v>0.69534421980536154</v>
      </c>
      <c r="S36" s="357">
        <v>0.7092499091933181</v>
      </c>
      <c r="T36" s="357">
        <v>0.74051896078290103</v>
      </c>
      <c r="U36" s="357">
        <v>0.85477776790596305</v>
      </c>
      <c r="V36" s="357">
        <v>0.8655852945787651</v>
      </c>
      <c r="W36" s="358">
        <v>0.88168007594865183</v>
      </c>
      <c r="X36" s="358">
        <v>0.9163454827782711</v>
      </c>
      <c r="Y36" s="358">
        <v>0.91619791864327349</v>
      </c>
      <c r="Z36" s="360">
        <v>0.96891941248282487</v>
      </c>
      <c r="AB36" s="78"/>
      <c r="AC36" s="78"/>
      <c r="AD36" s="78"/>
      <c r="AE36" s="78"/>
      <c r="AF36" s="78"/>
      <c r="AG36" s="78"/>
      <c r="AH36" s="78"/>
      <c r="AI36" s="78"/>
      <c r="AJ36" s="78"/>
      <c r="AK36" s="78"/>
      <c r="AL36" s="78"/>
      <c r="AM36" s="78"/>
      <c r="AN36" s="78"/>
      <c r="AO36" s="78"/>
      <c r="AP36" s="78"/>
      <c r="AQ36" s="78"/>
      <c r="AR36" s="78"/>
      <c r="AS36" s="78"/>
      <c r="AT36" s="78"/>
      <c r="AU36" s="78"/>
      <c r="AV36" s="78"/>
    </row>
    <row r="37" spans="2:48" x14ac:dyDescent="0.35">
      <c r="B37" s="213" t="s">
        <v>195</v>
      </c>
      <c r="C37" s="48" t="s">
        <v>75</v>
      </c>
      <c r="D37" s="30">
        <v>0</v>
      </c>
      <c r="E37" s="49">
        <v>16.456052750434782</v>
      </c>
      <c r="F37" s="49">
        <v>14.525160663431354</v>
      </c>
      <c r="G37" s="49">
        <v>16.069292700043235</v>
      </c>
      <c r="H37" s="49">
        <v>17.990000000000002</v>
      </c>
      <c r="I37" s="50">
        <v>20.173999999999999</v>
      </c>
      <c r="J37" s="73">
        <v>22.832696552198325</v>
      </c>
      <c r="K37" s="49">
        <v>4.0173231750108087</v>
      </c>
      <c r="L37" s="49">
        <v>4.0173231750108087</v>
      </c>
      <c r="M37" s="49">
        <v>4.0173231750108069</v>
      </c>
      <c r="N37" s="49">
        <v>4.0173231750108105</v>
      </c>
      <c r="O37" s="49">
        <v>4.4968248700000002</v>
      </c>
      <c r="P37" s="49">
        <v>4.4057058500000013</v>
      </c>
      <c r="Q37" s="49">
        <v>4.4929902896177758</v>
      </c>
      <c r="R37" s="49">
        <v>4.5944789903822247</v>
      </c>
      <c r="S37" s="49">
        <v>4.92</v>
      </c>
      <c r="T37" s="49">
        <v>4.8740000000000006</v>
      </c>
      <c r="U37" s="49">
        <v>5.13</v>
      </c>
      <c r="V37" s="49">
        <v>5.25</v>
      </c>
      <c r="W37" s="50">
        <v>4.8675243699999999</v>
      </c>
      <c r="X37" s="50">
        <v>6.7305784100000015</v>
      </c>
      <c r="Y37" s="49">
        <v>5.207004148054196</v>
      </c>
      <c r="Z37" s="70">
        <v>6.0275896241441274</v>
      </c>
      <c r="AB37" s="78"/>
      <c r="AC37" s="78"/>
      <c r="AD37" s="78"/>
      <c r="AE37" s="78"/>
      <c r="AF37" s="78"/>
      <c r="AG37" s="78"/>
      <c r="AH37" s="78"/>
      <c r="AI37" s="78"/>
      <c r="AJ37" s="78"/>
      <c r="AK37" s="78"/>
      <c r="AL37" s="78"/>
      <c r="AM37" s="78"/>
      <c r="AN37" s="78"/>
      <c r="AO37" s="78"/>
      <c r="AP37" s="78"/>
      <c r="AQ37" s="78"/>
      <c r="AR37" s="78"/>
      <c r="AS37" s="78"/>
      <c r="AT37" s="78"/>
      <c r="AU37" s="78"/>
      <c r="AV37" s="78"/>
    </row>
    <row r="38" spans="2:48" x14ac:dyDescent="0.35">
      <c r="B38" s="20"/>
      <c r="C38" s="20"/>
      <c r="D38" s="20"/>
      <c r="E38" s="20"/>
      <c r="F38" s="308"/>
      <c r="G38" s="308"/>
      <c r="H38" s="308"/>
      <c r="I38" s="308"/>
      <c r="J38" s="309"/>
      <c r="K38" s="308"/>
      <c r="L38" s="308"/>
      <c r="M38" s="308"/>
      <c r="N38" s="308"/>
      <c r="O38" s="308"/>
      <c r="P38" s="308"/>
      <c r="Q38" s="308"/>
      <c r="R38" s="308"/>
      <c r="S38" s="308"/>
      <c r="T38" s="308"/>
      <c r="U38" s="308"/>
      <c r="V38" s="308"/>
      <c r="W38" s="308"/>
      <c r="X38" s="308"/>
      <c r="Y38" s="308"/>
      <c r="Z38" s="308"/>
    </row>
    <row r="39" spans="2:48" ht="15.5" x14ac:dyDescent="0.35">
      <c r="B39" s="160" t="s">
        <v>172</v>
      </c>
      <c r="C39" s="25"/>
      <c r="D39" s="37" t="s">
        <v>2</v>
      </c>
      <c r="E39" s="37" t="s">
        <v>3</v>
      </c>
      <c r="F39" s="255" t="s">
        <v>4</v>
      </c>
      <c r="G39" s="255" t="s">
        <v>5</v>
      </c>
      <c r="H39" s="252" t="s">
        <v>6</v>
      </c>
      <c r="I39" s="254" t="s">
        <v>7</v>
      </c>
      <c r="J39" s="276" t="s">
        <v>173</v>
      </c>
      <c r="K39" s="253" t="s">
        <v>8</v>
      </c>
      <c r="L39" s="253" t="s">
        <v>9</v>
      </c>
      <c r="M39" s="253" t="s">
        <v>10</v>
      </c>
      <c r="N39" s="253" t="s">
        <v>11</v>
      </c>
      <c r="O39" s="253" t="s">
        <v>12</v>
      </c>
      <c r="P39" s="253" t="s">
        <v>13</v>
      </c>
      <c r="Q39" s="253" t="s">
        <v>14</v>
      </c>
      <c r="R39" s="251" t="s">
        <v>15</v>
      </c>
      <c r="S39" s="253" t="s">
        <v>16</v>
      </c>
      <c r="T39" s="253" t="s">
        <v>17</v>
      </c>
      <c r="U39" s="253" t="s">
        <v>18</v>
      </c>
      <c r="V39" s="253" t="s">
        <v>19</v>
      </c>
      <c r="W39" s="251" t="s">
        <v>20</v>
      </c>
      <c r="X39" s="251" t="s">
        <v>159</v>
      </c>
      <c r="Y39" s="251" t="s">
        <v>167</v>
      </c>
      <c r="Z39" s="277" t="s">
        <v>174</v>
      </c>
    </row>
    <row r="40" spans="2:48" x14ac:dyDescent="0.35">
      <c r="B40" s="123" t="s">
        <v>196</v>
      </c>
      <c r="C40" s="5" t="s">
        <v>22</v>
      </c>
      <c r="D40" s="14">
        <v>0</v>
      </c>
      <c r="E40" s="14">
        <v>0</v>
      </c>
      <c r="F40" s="14">
        <v>950.44905243999983</v>
      </c>
      <c r="G40" s="14">
        <v>812.61248185999989</v>
      </c>
      <c r="H40" s="14">
        <v>848.69590174999996</v>
      </c>
      <c r="I40" s="14">
        <v>921.69786348000002</v>
      </c>
      <c r="J40" s="469">
        <v>958.08216027000003</v>
      </c>
      <c r="K40" s="470">
        <v>199.49576762999988</v>
      </c>
      <c r="L40" s="471">
        <v>204.14570573000012</v>
      </c>
      <c r="M40" s="471">
        <v>203.8473126399999</v>
      </c>
      <c r="N40" s="471">
        <v>205.12369586000003</v>
      </c>
      <c r="O40" s="471">
        <v>210.60712473999999</v>
      </c>
      <c r="P40" s="471">
        <v>206.56815935999992</v>
      </c>
      <c r="Q40" s="471">
        <v>216.86917112</v>
      </c>
      <c r="R40" s="471">
        <v>214.65144653000004</v>
      </c>
      <c r="S40" s="471">
        <v>232.28040096000001</v>
      </c>
      <c r="T40" s="471">
        <v>232.29097290999997</v>
      </c>
      <c r="U40" s="471">
        <v>226.11319660000004</v>
      </c>
      <c r="V40" s="471">
        <v>231.01329300999998</v>
      </c>
      <c r="W40" s="471">
        <v>228.06549855</v>
      </c>
      <c r="X40" s="471">
        <v>231.60984463000003</v>
      </c>
      <c r="Y40" s="471">
        <v>241.63899808999997</v>
      </c>
      <c r="Z40" s="472">
        <v>256.76781899999997</v>
      </c>
      <c r="AB40" s="80"/>
      <c r="AC40" s="80"/>
      <c r="AD40" s="80"/>
      <c r="AE40" s="80"/>
      <c r="AF40" s="80"/>
      <c r="AG40" s="80"/>
      <c r="AH40" s="80"/>
      <c r="AI40" s="80"/>
      <c r="AJ40" s="80"/>
      <c r="AK40" s="80"/>
      <c r="AL40" s="80"/>
      <c r="AM40" s="80"/>
      <c r="AN40" s="80"/>
      <c r="AO40" s="80"/>
      <c r="AP40" s="80"/>
      <c r="AQ40" s="80"/>
      <c r="AR40" s="80"/>
      <c r="AS40" s="80"/>
      <c r="AT40" s="80"/>
      <c r="AU40" s="80"/>
      <c r="AV40" s="80"/>
    </row>
    <row r="41" spans="2:48" x14ac:dyDescent="0.35">
      <c r="B41" s="123" t="s">
        <v>114</v>
      </c>
      <c r="C41" s="5" t="s">
        <v>22</v>
      </c>
      <c r="D41" s="14">
        <v>0</v>
      </c>
      <c r="E41" s="14">
        <v>0</v>
      </c>
      <c r="F41" s="14">
        <v>54.344855360000004</v>
      </c>
      <c r="G41" s="14">
        <v>59.772980490000002</v>
      </c>
      <c r="H41" s="14">
        <v>74.062437439999997</v>
      </c>
      <c r="I41" s="14">
        <v>101.18722349999999</v>
      </c>
      <c r="J41" s="473">
        <v>146.69303146999999</v>
      </c>
      <c r="K41" s="474">
        <v>13.40331048</v>
      </c>
      <c r="L41" s="1">
        <v>14.887184680000001</v>
      </c>
      <c r="M41" s="1">
        <v>15.871952110000004</v>
      </c>
      <c r="N41" s="1">
        <v>15.610533220000001</v>
      </c>
      <c r="O41" s="1">
        <v>16.537742640000001</v>
      </c>
      <c r="P41" s="1">
        <v>19.798777220000002</v>
      </c>
      <c r="Q41" s="1">
        <v>18.257016230000001</v>
      </c>
      <c r="R41" s="1">
        <v>19.468901350000003</v>
      </c>
      <c r="S41" s="1">
        <v>18.341243510000002</v>
      </c>
      <c r="T41" s="1">
        <v>18.801767229999996</v>
      </c>
      <c r="U41" s="1">
        <v>25.877826740000003</v>
      </c>
      <c r="V41" s="1">
        <v>38.166386019999997</v>
      </c>
      <c r="W41" s="1">
        <v>30.840286670000001</v>
      </c>
      <c r="X41" s="1">
        <v>35.047859070000001</v>
      </c>
      <c r="Y41" s="1">
        <v>40.582394729999997</v>
      </c>
      <c r="Z41" s="458">
        <v>40.222490999999998</v>
      </c>
      <c r="AB41" s="80"/>
      <c r="AC41" s="80"/>
      <c r="AD41" s="80"/>
      <c r="AE41" s="80"/>
      <c r="AF41" s="80"/>
      <c r="AG41" s="80"/>
      <c r="AH41" s="80"/>
      <c r="AI41" s="80"/>
      <c r="AJ41" s="80"/>
      <c r="AK41" s="80"/>
      <c r="AL41" s="80"/>
      <c r="AM41" s="80"/>
      <c r="AN41" s="80"/>
      <c r="AO41" s="80"/>
      <c r="AP41" s="80"/>
      <c r="AQ41" s="80"/>
      <c r="AR41" s="80"/>
      <c r="AS41" s="80"/>
      <c r="AT41" s="80"/>
      <c r="AU41" s="80"/>
      <c r="AV41" s="80"/>
    </row>
    <row r="42" spans="2:48" x14ac:dyDescent="0.35">
      <c r="B42" s="123" t="s">
        <v>197</v>
      </c>
      <c r="C42" s="5" t="s">
        <v>22</v>
      </c>
      <c r="D42" s="14">
        <v>0</v>
      </c>
      <c r="E42" s="14">
        <v>0</v>
      </c>
      <c r="F42" s="14">
        <v>0</v>
      </c>
      <c r="G42" s="14">
        <v>0</v>
      </c>
      <c r="H42" s="14">
        <v>382.85012060999998</v>
      </c>
      <c r="I42" s="14">
        <v>459.25624527000087</v>
      </c>
      <c r="J42" s="473">
        <v>547.64277128000003</v>
      </c>
      <c r="K42" s="474">
        <v>0</v>
      </c>
      <c r="L42" s="1">
        <v>0</v>
      </c>
      <c r="M42" s="1">
        <v>0</v>
      </c>
      <c r="N42" s="1">
        <v>0</v>
      </c>
      <c r="O42" s="1">
        <v>70.240610140000001</v>
      </c>
      <c r="P42" s="1">
        <v>142.26157518000002</v>
      </c>
      <c r="Q42" s="1">
        <v>62.914179479999966</v>
      </c>
      <c r="R42" s="1">
        <v>107.43375580999998</v>
      </c>
      <c r="S42" s="1">
        <v>121.5667644</v>
      </c>
      <c r="T42" s="1">
        <v>105.29686751000089</v>
      </c>
      <c r="U42" s="1">
        <v>116.36211621</v>
      </c>
      <c r="V42" s="1">
        <v>116.03049714999999</v>
      </c>
      <c r="W42" s="1">
        <v>127.46272452999999</v>
      </c>
      <c r="X42" s="1">
        <v>128.04863635999999</v>
      </c>
      <c r="Y42" s="1">
        <v>140.58350239000001</v>
      </c>
      <c r="Z42" s="458">
        <v>151.54790800000001</v>
      </c>
      <c r="AB42" s="80"/>
      <c r="AC42" s="80"/>
      <c r="AD42" s="80"/>
      <c r="AE42" s="80"/>
      <c r="AF42" s="80"/>
      <c r="AG42" s="80"/>
      <c r="AH42" s="80"/>
      <c r="AI42" s="80"/>
      <c r="AJ42" s="80"/>
      <c r="AK42" s="80"/>
      <c r="AL42" s="80"/>
      <c r="AM42" s="80"/>
      <c r="AN42" s="80"/>
      <c r="AO42" s="80"/>
      <c r="AP42" s="80"/>
      <c r="AQ42" s="80"/>
      <c r="AR42" s="80"/>
      <c r="AS42" s="80"/>
      <c r="AT42" s="80"/>
      <c r="AU42" s="80"/>
      <c r="AV42" s="80"/>
    </row>
    <row r="43" spans="2:48" x14ac:dyDescent="0.35">
      <c r="B43" s="123" t="s">
        <v>198</v>
      </c>
      <c r="C43" s="5" t="s">
        <v>22</v>
      </c>
      <c r="D43" s="14">
        <v>0</v>
      </c>
      <c r="E43" s="14">
        <v>0</v>
      </c>
      <c r="F43" s="14">
        <v>179.04710535000001</v>
      </c>
      <c r="G43" s="14">
        <v>225.59312767000003</v>
      </c>
      <c r="H43" s="14">
        <v>254.58259754999995</v>
      </c>
      <c r="I43" s="14">
        <v>291.83625555999998</v>
      </c>
      <c r="J43" s="473">
        <v>301.14428719</v>
      </c>
      <c r="K43" s="474">
        <v>53.447075599999998</v>
      </c>
      <c r="L43" s="1">
        <v>53.553412089999995</v>
      </c>
      <c r="M43" s="1">
        <v>55.320230940000023</v>
      </c>
      <c r="N43" s="1">
        <v>63.272409040000007</v>
      </c>
      <c r="O43" s="1">
        <v>61.752504409999993</v>
      </c>
      <c r="P43" s="1">
        <v>62.211358629999992</v>
      </c>
      <c r="Q43" s="1">
        <v>64.820109619999997</v>
      </c>
      <c r="R43" s="1">
        <v>65.798624889999999</v>
      </c>
      <c r="S43" s="1">
        <v>70.119272889999991</v>
      </c>
      <c r="T43" s="1">
        <v>70.774457649999988</v>
      </c>
      <c r="U43" s="1">
        <v>75.623513990000006</v>
      </c>
      <c r="V43" s="1">
        <v>75.319011029999999</v>
      </c>
      <c r="W43" s="1">
        <v>70.374631170000001</v>
      </c>
      <c r="X43" s="1">
        <v>77.254059359999999</v>
      </c>
      <c r="Y43" s="1">
        <v>76.971259660000001</v>
      </c>
      <c r="Z43" s="458">
        <v>76.544336999999999</v>
      </c>
      <c r="AB43" s="80"/>
      <c r="AC43" s="80"/>
      <c r="AD43" s="80"/>
      <c r="AE43" s="80"/>
      <c r="AF43" s="80"/>
      <c r="AG43" s="80"/>
      <c r="AH43" s="80"/>
      <c r="AI43" s="80"/>
      <c r="AJ43" s="80"/>
      <c r="AK43" s="80"/>
      <c r="AL43" s="80"/>
      <c r="AM43" s="80"/>
      <c r="AN43" s="80"/>
      <c r="AO43" s="80"/>
      <c r="AP43" s="80"/>
      <c r="AQ43" s="80"/>
      <c r="AR43" s="80"/>
      <c r="AS43" s="80"/>
      <c r="AT43" s="80"/>
      <c r="AU43" s="80"/>
      <c r="AV43" s="80"/>
    </row>
    <row r="44" spans="2:48" x14ac:dyDescent="0.35">
      <c r="B44" s="163" t="s">
        <v>110</v>
      </c>
      <c r="C44" s="10" t="s">
        <v>22</v>
      </c>
      <c r="D44" s="14">
        <v>0</v>
      </c>
      <c r="E44" s="14">
        <v>0</v>
      </c>
      <c r="F44" s="14">
        <v>367.58484277000002</v>
      </c>
      <c r="G44" s="14">
        <v>470.37453652000005</v>
      </c>
      <c r="H44" s="14">
        <v>97.490488580000076</v>
      </c>
      <c r="I44" s="14">
        <v>6.3496001599999978</v>
      </c>
      <c r="J44" s="69">
        <v>20.010612809999998</v>
      </c>
      <c r="K44" s="474">
        <v>112.73984629000016</v>
      </c>
      <c r="L44" s="1">
        <v>98.570697499999966</v>
      </c>
      <c r="M44" s="1">
        <v>105.78450431000002</v>
      </c>
      <c r="N44" s="1">
        <v>153.27916589999998</v>
      </c>
      <c r="O44" s="1">
        <v>21.823018070000046</v>
      </c>
      <c r="P44" s="1">
        <v>60.353358679999957</v>
      </c>
      <c r="Q44" s="1">
        <v>5.9535235500000283</v>
      </c>
      <c r="R44" s="1">
        <v>9.3605882800000426</v>
      </c>
      <c r="S44" s="1">
        <v>-12.06363545</v>
      </c>
      <c r="T44" s="1">
        <v>12.823933829999998</v>
      </c>
      <c r="U44" s="1">
        <v>-2.1732484399999996</v>
      </c>
      <c r="V44" s="1">
        <v>7.7625502199999987</v>
      </c>
      <c r="W44" s="1">
        <v>4.1084832200000019</v>
      </c>
      <c r="X44" s="1">
        <v>-1.1680188700000003</v>
      </c>
      <c r="Y44" s="1">
        <v>12.248895459999998</v>
      </c>
      <c r="Z44" s="458">
        <v>4.8212529999999996</v>
      </c>
      <c r="AB44" s="80"/>
      <c r="AC44" s="80"/>
      <c r="AD44" s="80"/>
      <c r="AE44" s="80"/>
      <c r="AF44" s="80"/>
      <c r="AG44" s="80"/>
      <c r="AH44" s="80"/>
      <c r="AI44" s="80"/>
      <c r="AJ44" s="80"/>
      <c r="AK44" s="80"/>
      <c r="AL44" s="80"/>
      <c r="AM44" s="80"/>
      <c r="AN44" s="80"/>
      <c r="AO44" s="80"/>
      <c r="AP44" s="80"/>
      <c r="AQ44" s="80"/>
      <c r="AR44" s="80"/>
      <c r="AS44" s="80"/>
      <c r="AT44" s="80"/>
      <c r="AU44" s="80"/>
      <c r="AV44" s="80"/>
    </row>
    <row r="45" spans="2:48" x14ac:dyDescent="0.35">
      <c r="B45" s="165" t="s">
        <v>105</v>
      </c>
      <c r="C45" s="61" t="s">
        <v>22</v>
      </c>
      <c r="D45" s="26">
        <v>0</v>
      </c>
      <c r="E45" s="27">
        <v>0</v>
      </c>
      <c r="F45" s="27">
        <v>1551.4258559199998</v>
      </c>
      <c r="G45" s="27">
        <v>1568.3531265399999</v>
      </c>
      <c r="H45" s="27">
        <v>1657.6815459300001</v>
      </c>
      <c r="I45" s="27">
        <v>1780.3271879700008</v>
      </c>
      <c r="J45" s="475">
        <v>1973.5728630200001</v>
      </c>
      <c r="K45" s="476">
        <v>379.08600000000001</v>
      </c>
      <c r="L45" s="476">
        <v>371.15700000000004</v>
      </c>
      <c r="M45" s="476">
        <v>380.82399999999996</v>
      </c>
      <c r="N45" s="476">
        <v>437.28580402</v>
      </c>
      <c r="O45" s="476">
        <v>380.96100000000001</v>
      </c>
      <c r="P45" s="476">
        <v>491.19322906999992</v>
      </c>
      <c r="Q45" s="476">
        <v>368.81399999999996</v>
      </c>
      <c r="R45" s="476">
        <v>416.71331686000008</v>
      </c>
      <c r="S45" s="476">
        <v>430.24404630999999</v>
      </c>
      <c r="T45" s="476">
        <v>439.98799913000084</v>
      </c>
      <c r="U45" s="476">
        <v>441.80340510000002</v>
      </c>
      <c r="V45" s="476">
        <v>468.29173742999996</v>
      </c>
      <c r="W45" s="476">
        <v>460.85162413999996</v>
      </c>
      <c r="X45" s="476">
        <v>470.79238054999996</v>
      </c>
      <c r="Y45" s="476">
        <v>512.02505032999989</v>
      </c>
      <c r="Z45" s="475">
        <v>529.90380799999991</v>
      </c>
      <c r="AB45" s="80"/>
      <c r="AC45" s="80"/>
      <c r="AD45" s="80"/>
      <c r="AE45" s="80"/>
      <c r="AF45" s="80"/>
      <c r="AG45" s="80"/>
      <c r="AH45" s="80"/>
      <c r="AI45" s="80"/>
      <c r="AJ45" s="80"/>
      <c r="AK45" s="80"/>
      <c r="AL45" s="80"/>
      <c r="AM45" s="80"/>
      <c r="AN45" s="80"/>
      <c r="AO45" s="80"/>
      <c r="AP45" s="80"/>
      <c r="AQ45" s="80"/>
      <c r="AR45" s="80"/>
      <c r="AS45" s="80"/>
      <c r="AT45" s="80"/>
      <c r="AU45" s="80"/>
      <c r="AV45" s="80"/>
    </row>
    <row r="47" spans="2:48" x14ac:dyDescent="0.35">
      <c r="F47" s="310"/>
      <c r="G47" s="310"/>
      <c r="H47" s="310"/>
      <c r="I47" s="310"/>
      <c r="J47" s="310"/>
    </row>
  </sheetData>
  <conditionalFormatting sqref="D22:N22">
    <cfRule type="containsText" dxfId="5" priority="1" operator="containsText" text="False">
      <formula>NOT(ISERROR(SEARCH("False",D22)))</formula>
    </cfRule>
  </conditionalFormatting>
  <conditionalFormatting sqref="R22 V22">
    <cfRule type="containsText" dxfId="4" priority="5" operator="containsText" text="False">
      <formula>NOT(ISERROR(SEARCH("False",R22)))</formula>
    </cfRule>
  </conditionalFormatting>
  <pageMargins left="0.7" right="0.7" top="0.75" bottom="0.75" header="0.3" footer="0.3"/>
  <pageSetup paperSize="9" orientation="portrait" r:id="rId1"/>
  <ignoredErrors>
    <ignoredError sqref="F4:J9 F11:J12 G10:J10 F23:J45 G22:J22 F15:J21 F13:I13 F14:I1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5361-3649-44F1-A4B7-9D580AF8CC35}">
  <sheetPr codeName="Sheet2"/>
  <dimension ref="A2:BA63"/>
  <sheetViews>
    <sheetView showGridLines="0" zoomScaleNormal="100" workbookViewId="0">
      <pane xSplit="3" ySplit="4" topLeftCell="F5" activePane="bottomRight" state="frozen"/>
      <selection pane="topRight" activeCell="D1" sqref="D1"/>
      <selection pane="bottomLeft" activeCell="A5" sqref="A5"/>
      <selection pane="bottomRight" activeCell="F1" sqref="F1"/>
    </sheetView>
  </sheetViews>
  <sheetFormatPr defaultColWidth="7.453125" defaultRowHeight="14.5" outlineLevelCol="1" x14ac:dyDescent="0.35"/>
  <cols>
    <col min="1" max="1" width="3.81640625" style="81" customWidth="1"/>
    <col min="2" max="2" width="33.54296875" style="83" customWidth="1"/>
    <col min="3" max="3" width="8.1796875" style="83" customWidth="1"/>
    <col min="4" max="5" width="0" style="83" hidden="1" customWidth="1"/>
    <col min="6" max="10" width="8.08984375" style="288" bestFit="1" customWidth="1"/>
    <col min="11" max="18" width="8.1796875" style="288" hidden="1" customWidth="1" outlineLevel="1"/>
    <col min="19" max="19" width="8.08984375" style="288" bestFit="1" customWidth="1" collapsed="1"/>
    <col min="20" max="26" width="8.08984375" style="288" bestFit="1" customWidth="1"/>
    <col min="27" max="29" width="7.453125" style="84"/>
    <col min="30" max="30" width="8.1796875" style="84" bestFit="1" customWidth="1"/>
    <col min="31" max="16384" width="7.453125" style="84"/>
  </cols>
  <sheetData>
    <row r="2" spans="1:26" ht="28.5" x14ac:dyDescent="0.65">
      <c r="B2" s="82" t="s">
        <v>175</v>
      </c>
    </row>
    <row r="4" spans="1:26" ht="15.5" x14ac:dyDescent="0.35">
      <c r="B4" s="236" t="s">
        <v>171</v>
      </c>
      <c r="C4" s="316"/>
      <c r="D4" s="317" t="s">
        <v>2</v>
      </c>
      <c r="E4" s="318" t="s">
        <v>3</v>
      </c>
      <c r="F4" s="237" t="s">
        <v>4</v>
      </c>
      <c r="G4" s="237" t="s">
        <v>5</v>
      </c>
      <c r="H4" s="237" t="s">
        <v>6</v>
      </c>
      <c r="I4" s="237" t="s">
        <v>7</v>
      </c>
      <c r="J4" s="238" t="s">
        <v>173</v>
      </c>
      <c r="K4" s="237" t="s">
        <v>8</v>
      </c>
      <c r="L4" s="237" t="s">
        <v>9</v>
      </c>
      <c r="M4" s="237" t="s">
        <v>10</v>
      </c>
      <c r="N4" s="237" t="s">
        <v>11</v>
      </c>
      <c r="O4" s="237" t="s">
        <v>12</v>
      </c>
      <c r="P4" s="237" t="s">
        <v>13</v>
      </c>
      <c r="Q4" s="237" t="s">
        <v>14</v>
      </c>
      <c r="R4" s="237" t="s">
        <v>15</v>
      </c>
      <c r="S4" s="237" t="s">
        <v>16</v>
      </c>
      <c r="T4" s="237" t="s">
        <v>17</v>
      </c>
      <c r="U4" s="237" t="s">
        <v>18</v>
      </c>
      <c r="V4" s="237" t="s">
        <v>19</v>
      </c>
      <c r="W4" s="237" t="s">
        <v>20</v>
      </c>
      <c r="X4" s="237" t="s">
        <v>159</v>
      </c>
      <c r="Y4" s="237" t="s">
        <v>167</v>
      </c>
      <c r="Z4" s="315" t="s">
        <v>174</v>
      </c>
    </row>
    <row r="5" spans="1:26" x14ac:dyDescent="0.35">
      <c r="B5" s="88" t="s">
        <v>31</v>
      </c>
      <c r="C5" s="89" t="s">
        <v>22</v>
      </c>
      <c r="D5" s="174">
        <f>Group!D48</f>
        <v>0</v>
      </c>
      <c r="E5" s="90">
        <f>Group!E48</f>
        <v>0</v>
      </c>
      <c r="F5" s="114">
        <v>952</v>
      </c>
      <c r="G5" s="114">
        <v>1062.808</v>
      </c>
      <c r="H5" s="114">
        <v>1135.364</v>
      </c>
      <c r="I5" s="114">
        <v>1592.43</v>
      </c>
      <c r="J5" s="477">
        <v>2363.0639999999999</v>
      </c>
      <c r="K5" s="114">
        <v>249.73</v>
      </c>
      <c r="L5" s="114">
        <v>276.38199999999995</v>
      </c>
      <c r="M5" s="114">
        <v>279.21699999999998</v>
      </c>
      <c r="N5" s="114">
        <v>257.47900000000004</v>
      </c>
      <c r="O5" s="114">
        <v>252.69499999999999</v>
      </c>
      <c r="P5" s="114">
        <v>251.32530024000002</v>
      </c>
      <c r="Q5" s="114">
        <v>284.15236956000001</v>
      </c>
      <c r="R5" s="114">
        <v>347.19063044000001</v>
      </c>
      <c r="S5" s="114">
        <v>313.86700000000002</v>
      </c>
      <c r="T5" s="114">
        <v>306.92099999999999</v>
      </c>
      <c r="U5" s="114">
        <v>486.916</v>
      </c>
      <c r="V5" s="114">
        <v>484.72600000000011</v>
      </c>
      <c r="W5" s="114">
        <v>564.92100000000005</v>
      </c>
      <c r="X5" s="114">
        <v>562.64699999999993</v>
      </c>
      <c r="Y5" s="114">
        <v>603.1400000000001</v>
      </c>
      <c r="Z5" s="373">
        <v>632.35599999999977</v>
      </c>
    </row>
    <row r="6" spans="1:26" x14ac:dyDescent="0.35">
      <c r="B6" s="91" t="s">
        <v>32</v>
      </c>
      <c r="C6" s="92" t="s">
        <v>22</v>
      </c>
      <c r="D6" s="93">
        <f>Group!D75</f>
        <v>0</v>
      </c>
      <c r="E6" s="94">
        <f>Group!E75</f>
        <v>0</v>
      </c>
      <c r="F6" s="369">
        <v>751.22500000000002</v>
      </c>
      <c r="G6" s="369">
        <v>623.95899999999995</v>
      </c>
      <c r="H6" s="369">
        <v>740.58100000000002</v>
      </c>
      <c r="I6" s="369">
        <v>938.36400000000003</v>
      </c>
      <c r="J6" s="370">
        <v>1276.5329999999999</v>
      </c>
      <c r="K6" s="178">
        <v>151.83799999999999</v>
      </c>
      <c r="L6" s="178">
        <v>155.08000000000001</v>
      </c>
      <c r="M6" s="178">
        <v>158.62300000000002</v>
      </c>
      <c r="N6" s="178">
        <v>158.41799999999989</v>
      </c>
      <c r="O6" s="178">
        <v>153.78700000000001</v>
      </c>
      <c r="P6" s="178">
        <v>161.18699999999998</v>
      </c>
      <c r="Q6" s="178">
        <v>186.67200000000005</v>
      </c>
      <c r="R6" s="178">
        <v>238.93499999999995</v>
      </c>
      <c r="S6" s="178">
        <v>218.66900000000001</v>
      </c>
      <c r="T6" s="178">
        <v>206.73799999999997</v>
      </c>
      <c r="U6" s="178">
        <v>276.012</v>
      </c>
      <c r="V6" s="178">
        <v>236.94500000000005</v>
      </c>
      <c r="W6" s="178">
        <v>303.82400000000001</v>
      </c>
      <c r="X6" s="178">
        <v>288.55500000000001</v>
      </c>
      <c r="Y6" s="178">
        <v>330.41400000000004</v>
      </c>
      <c r="Z6" s="370">
        <v>353.73999999999984</v>
      </c>
    </row>
    <row r="7" spans="1:26" x14ac:dyDescent="0.35">
      <c r="B7" s="88" t="s">
        <v>33</v>
      </c>
      <c r="C7" s="89" t="s">
        <v>22</v>
      </c>
      <c r="D7" s="96">
        <f>Group!D84</f>
        <v>0</v>
      </c>
      <c r="E7" s="97">
        <f>Group!E84</f>
        <v>0</v>
      </c>
      <c r="F7" s="372">
        <v>741.90899999999999</v>
      </c>
      <c r="G7" s="372">
        <v>586.64300000000003</v>
      </c>
      <c r="H7" s="372">
        <v>638.55200000000002</v>
      </c>
      <c r="I7" s="372">
        <v>826.55200000000002</v>
      </c>
      <c r="J7" s="373">
        <v>1059.7139999999999</v>
      </c>
      <c r="K7" s="372">
        <v>148.803</v>
      </c>
      <c r="L7" s="372">
        <v>158.90899999999999</v>
      </c>
      <c r="M7" s="372">
        <v>154.31600000000003</v>
      </c>
      <c r="N7" s="372">
        <v>124.61500000000001</v>
      </c>
      <c r="O7" s="372">
        <v>129.85300000000001</v>
      </c>
      <c r="P7" s="372">
        <v>139.70400000000001</v>
      </c>
      <c r="Q7" s="372">
        <v>165.28576886000008</v>
      </c>
      <c r="R7" s="372">
        <v>203.70923113999993</v>
      </c>
      <c r="S7" s="372">
        <v>173.06200000000001</v>
      </c>
      <c r="T7" s="372">
        <v>165.68200000000002</v>
      </c>
      <c r="U7" s="372">
        <v>269.63600000000002</v>
      </c>
      <c r="V7" s="372">
        <v>218.17199999999991</v>
      </c>
      <c r="W7" s="372">
        <v>249.03100000000001</v>
      </c>
      <c r="X7" s="372">
        <v>234.93299999999999</v>
      </c>
      <c r="Y7" s="372">
        <v>286.56400000000002</v>
      </c>
      <c r="Z7" s="373">
        <v>289.18599999999992</v>
      </c>
    </row>
    <row r="8" spans="1:26" x14ac:dyDescent="0.35">
      <c r="B8" s="91" t="s">
        <v>34</v>
      </c>
      <c r="C8" s="92" t="s">
        <v>22</v>
      </c>
      <c r="D8" s="98">
        <f>Group!D110</f>
        <v>0</v>
      </c>
      <c r="E8" s="95">
        <f>Group!E110</f>
        <v>0</v>
      </c>
      <c r="F8" s="369">
        <v>578.76900000000001</v>
      </c>
      <c r="G8" s="369">
        <v>426.88500000000005</v>
      </c>
      <c r="H8" s="369">
        <v>443.815</v>
      </c>
      <c r="I8" s="369">
        <v>588.32799999999997</v>
      </c>
      <c r="J8" s="370">
        <v>760.79100000000005</v>
      </c>
      <c r="K8" s="369">
        <v>107.21099999999998</v>
      </c>
      <c r="L8" s="369">
        <v>116.651</v>
      </c>
      <c r="M8" s="369">
        <v>96.317000000000036</v>
      </c>
      <c r="N8" s="369">
        <v>106.70600000000003</v>
      </c>
      <c r="O8" s="369">
        <v>84.842999999999975</v>
      </c>
      <c r="P8" s="369">
        <v>88.707000000000008</v>
      </c>
      <c r="Q8" s="369">
        <v>116.99418055000001</v>
      </c>
      <c r="R8" s="369">
        <v>153.27081944999992</v>
      </c>
      <c r="S8" s="369">
        <v>135.05500000000004</v>
      </c>
      <c r="T8" s="369">
        <v>123.73800000000004</v>
      </c>
      <c r="U8" s="369">
        <v>205.36299999999997</v>
      </c>
      <c r="V8" s="369">
        <v>123.77599999999993</v>
      </c>
      <c r="W8" s="369">
        <v>177.93700000000007</v>
      </c>
      <c r="X8" s="369">
        <v>169.286</v>
      </c>
      <c r="Y8" s="369">
        <v>206.40200000000007</v>
      </c>
      <c r="Z8" s="370">
        <v>207.16599999999994</v>
      </c>
    </row>
    <row r="9" spans="1:26" x14ac:dyDescent="0.35">
      <c r="A9" s="99"/>
      <c r="B9" s="100" t="s">
        <v>35</v>
      </c>
      <c r="C9" s="101" t="s">
        <v>22</v>
      </c>
      <c r="D9" s="93">
        <v>758.02599999999995</v>
      </c>
      <c r="E9" s="94">
        <v>499.35199999999998</v>
      </c>
      <c r="F9" s="369">
        <v>578.76900000000001</v>
      </c>
      <c r="G9" s="369">
        <v>426.88500000000005</v>
      </c>
      <c r="H9" s="369">
        <v>443.815</v>
      </c>
      <c r="I9" s="369">
        <v>569.81399999999996</v>
      </c>
      <c r="J9" s="370">
        <v>656.10699999999997</v>
      </c>
      <c r="K9" s="387">
        <v>107.211</v>
      </c>
      <c r="L9" s="387">
        <v>116.651</v>
      </c>
      <c r="M9" s="387">
        <v>96.317000000000036</v>
      </c>
      <c r="N9" s="387">
        <v>106.70600000000003</v>
      </c>
      <c r="O9" s="387">
        <v>84.842999999999975</v>
      </c>
      <c r="P9" s="387">
        <v>88.707000000000008</v>
      </c>
      <c r="Q9" s="387">
        <v>116.99418055000001</v>
      </c>
      <c r="R9" s="387">
        <v>153.27081944999992</v>
      </c>
      <c r="S9" s="369">
        <v>135.05500000000004</v>
      </c>
      <c r="T9" s="369">
        <v>123.73800000000004</v>
      </c>
      <c r="U9" s="369">
        <v>189.40999999999997</v>
      </c>
      <c r="V9" s="369">
        <v>121.61099999999993</v>
      </c>
      <c r="W9" s="369">
        <v>152.49600000000007</v>
      </c>
      <c r="X9" s="369">
        <v>147.398</v>
      </c>
      <c r="Y9" s="369">
        <v>180.33000000000007</v>
      </c>
      <c r="Z9" s="370">
        <v>175.88299999999984</v>
      </c>
    </row>
    <row r="10" spans="1:26" x14ac:dyDescent="0.35">
      <c r="A10" s="99"/>
      <c r="B10" s="103" t="s">
        <v>36</v>
      </c>
      <c r="C10" s="104" t="s">
        <v>22</v>
      </c>
      <c r="D10" s="105">
        <v>757.59100000000001</v>
      </c>
      <c r="E10" s="106">
        <v>496.971</v>
      </c>
      <c r="F10" s="115">
        <f>+F9</f>
        <v>578.76900000000001</v>
      </c>
      <c r="G10" s="115">
        <v>308.43761453000002</v>
      </c>
      <c r="H10" s="115">
        <v>293.91923174999999</v>
      </c>
      <c r="I10" s="115">
        <v>548.10535485999992</v>
      </c>
      <c r="J10" s="382">
        <v>629.40163875999986</v>
      </c>
      <c r="K10" s="374">
        <v>80.974059690000004</v>
      </c>
      <c r="L10" s="374">
        <v>86.281710369999999</v>
      </c>
      <c r="M10" s="374">
        <v>70.200694659999996</v>
      </c>
      <c r="N10" s="374">
        <v>70.981149810000005</v>
      </c>
      <c r="O10" s="374">
        <v>55.332082939999999</v>
      </c>
      <c r="P10" s="374">
        <v>50.714008019999994</v>
      </c>
      <c r="Q10" s="374">
        <v>81.659360759999998</v>
      </c>
      <c r="R10" s="374">
        <v>106.21378002999998</v>
      </c>
      <c r="S10" s="374">
        <v>132.73557199999999</v>
      </c>
      <c r="T10" s="374">
        <v>122.859201</v>
      </c>
      <c r="U10" s="374">
        <v>184.755773</v>
      </c>
      <c r="V10" s="374">
        <v>107.75480885999994</v>
      </c>
      <c r="W10" s="374">
        <v>149.04026669000001</v>
      </c>
      <c r="X10" s="374">
        <v>133.13849820000002</v>
      </c>
      <c r="Y10" s="374">
        <v>181.62696794999999</v>
      </c>
      <c r="Z10" s="382">
        <v>165.59590591999984</v>
      </c>
    </row>
    <row r="11" spans="1:26" x14ac:dyDescent="0.35">
      <c r="B11" s="108"/>
      <c r="C11" s="108"/>
      <c r="D11" s="108"/>
      <c r="E11" s="108"/>
      <c r="F11" s="289"/>
      <c r="G11" s="289"/>
      <c r="H11" s="289"/>
      <c r="I11" s="289"/>
      <c r="J11" s="289"/>
      <c r="K11" s="289"/>
      <c r="L11" s="289"/>
      <c r="M11" s="289"/>
      <c r="N11" s="289"/>
      <c r="O11" s="289"/>
      <c r="P11" s="289"/>
      <c r="Q11" s="289"/>
      <c r="R11" s="289"/>
      <c r="S11" s="289"/>
      <c r="T11" s="289"/>
      <c r="U11" s="290"/>
      <c r="V11" s="290"/>
      <c r="W11" s="289"/>
      <c r="X11" s="289"/>
      <c r="Y11" s="289"/>
      <c r="Z11" s="289"/>
    </row>
    <row r="12" spans="1:26" ht="15.5" x14ac:dyDescent="0.35">
      <c r="B12" s="110" t="s">
        <v>170</v>
      </c>
      <c r="C12" s="18" t="s">
        <v>1</v>
      </c>
      <c r="D12" s="111" t="s">
        <v>2</v>
      </c>
      <c r="E12" s="86" t="s">
        <v>3</v>
      </c>
      <c r="F12" s="239" t="s">
        <v>4</v>
      </c>
      <c r="G12" s="239" t="s">
        <v>5</v>
      </c>
      <c r="H12" s="239" t="s">
        <v>6</v>
      </c>
      <c r="I12" s="239" t="s">
        <v>7</v>
      </c>
      <c r="J12" s="240" t="s">
        <v>173</v>
      </c>
      <c r="K12" s="239" t="s">
        <v>8</v>
      </c>
      <c r="L12" s="239" t="s">
        <v>9</v>
      </c>
      <c r="M12" s="239" t="s">
        <v>10</v>
      </c>
      <c r="N12" s="239" t="s">
        <v>11</v>
      </c>
      <c r="O12" s="239" t="s">
        <v>12</v>
      </c>
      <c r="P12" s="239" t="s">
        <v>13</v>
      </c>
      <c r="Q12" s="239" t="s">
        <v>14</v>
      </c>
      <c r="R12" s="241" t="s">
        <v>15</v>
      </c>
      <c r="S12" s="241" t="s">
        <v>16</v>
      </c>
      <c r="T12" s="241" t="s">
        <v>17</v>
      </c>
      <c r="U12" s="241" t="s">
        <v>18</v>
      </c>
      <c r="V12" s="241" t="s">
        <v>19</v>
      </c>
      <c r="W12" s="241" t="s">
        <v>20</v>
      </c>
      <c r="X12" s="241" t="s">
        <v>159</v>
      </c>
      <c r="Y12" s="241" t="s">
        <v>167</v>
      </c>
      <c r="Z12" s="242" t="s">
        <v>174</v>
      </c>
    </row>
    <row r="13" spans="1:26" x14ac:dyDescent="0.35">
      <c r="B13" s="91" t="s">
        <v>24</v>
      </c>
      <c r="C13" s="161" t="s">
        <v>22</v>
      </c>
      <c r="D13" s="114">
        <f>Group!D119</f>
        <v>0</v>
      </c>
      <c r="E13" s="114">
        <f>Group!E119</f>
        <v>0</v>
      </c>
      <c r="F13" s="178">
        <v>10829.97</v>
      </c>
      <c r="G13" s="178">
        <v>12542.050999999999</v>
      </c>
      <c r="H13" s="178">
        <v>25767.734</v>
      </c>
      <c r="I13" s="178">
        <v>28985.1</v>
      </c>
      <c r="J13" s="478">
        <f>+Group!J119</f>
        <v>34728.53</v>
      </c>
      <c r="K13" s="178">
        <v>0</v>
      </c>
      <c r="L13" s="178">
        <v>0</v>
      </c>
      <c r="M13" s="178">
        <v>0</v>
      </c>
      <c r="N13" s="178">
        <v>12542.050999999999</v>
      </c>
      <c r="O13" s="178">
        <v>12682.06</v>
      </c>
      <c r="P13" s="178">
        <v>22482.837</v>
      </c>
      <c r="Q13" s="178">
        <v>22804.787</v>
      </c>
      <c r="R13" s="178">
        <v>25767.734</v>
      </c>
      <c r="S13" s="178">
        <v>26082.062000000002</v>
      </c>
      <c r="T13" s="178">
        <v>27502.026999999998</v>
      </c>
      <c r="U13" s="178">
        <v>28516.223999999998</v>
      </c>
      <c r="V13" s="178">
        <v>28985.1</v>
      </c>
      <c r="W13" s="178">
        <v>29593.428</v>
      </c>
      <c r="X13" s="178">
        <v>33147.072</v>
      </c>
      <c r="Y13" s="178">
        <v>33604.067000000003</v>
      </c>
      <c r="Z13" s="479">
        <f>+J13</f>
        <v>34728.53</v>
      </c>
    </row>
    <row r="14" spans="1:26" x14ac:dyDescent="0.35">
      <c r="A14" s="99"/>
      <c r="B14" s="500" t="s">
        <v>28</v>
      </c>
      <c r="C14" s="250" t="s">
        <v>22</v>
      </c>
      <c r="D14" s="115">
        <f>Group!D137</f>
        <v>0</v>
      </c>
      <c r="E14" s="115">
        <f>Group!E137</f>
        <v>0</v>
      </c>
      <c r="F14" s="389">
        <v>9766.2330000000002</v>
      </c>
      <c r="G14" s="389">
        <v>11263.311</v>
      </c>
      <c r="H14" s="389">
        <v>24315.458999999999</v>
      </c>
      <c r="I14" s="389">
        <v>26517.694</v>
      </c>
      <c r="J14" s="480">
        <f>+Group!J137</f>
        <v>31545.435000000001</v>
      </c>
      <c r="K14" s="393">
        <v>0</v>
      </c>
      <c r="L14" s="393">
        <v>0</v>
      </c>
      <c r="M14" s="393">
        <v>0</v>
      </c>
      <c r="N14" s="393">
        <v>11263.311</v>
      </c>
      <c r="O14" s="393">
        <v>11473.284</v>
      </c>
      <c r="P14" s="393">
        <v>21159.143</v>
      </c>
      <c r="Q14" s="393">
        <v>21367.345000000001</v>
      </c>
      <c r="R14" s="393">
        <v>24315.458999999999</v>
      </c>
      <c r="S14" s="393">
        <v>24491.343000000001</v>
      </c>
      <c r="T14" s="393">
        <v>25792.55</v>
      </c>
      <c r="U14" s="393">
        <v>26316.288</v>
      </c>
      <c r="V14" s="393">
        <v>26517.694</v>
      </c>
      <c r="W14" s="393">
        <v>26986.087</v>
      </c>
      <c r="X14" s="393">
        <v>30279.097000000002</v>
      </c>
      <c r="Y14" s="393">
        <v>30592.888999999999</v>
      </c>
      <c r="Z14" s="480">
        <f>+J14</f>
        <v>31545.435000000001</v>
      </c>
    </row>
    <row r="15" spans="1:26" x14ac:dyDescent="0.35">
      <c r="B15" s="108"/>
      <c r="C15" s="108"/>
      <c r="D15" s="109">
        <f>D13-D14</f>
        <v>0</v>
      </c>
      <c r="E15" s="109">
        <f t="shared" ref="E15" si="0">E13-E14</f>
        <v>0</v>
      </c>
      <c r="F15" s="290"/>
      <c r="G15" s="290"/>
      <c r="H15" s="290"/>
      <c r="I15" s="290"/>
      <c r="J15" s="290"/>
      <c r="K15" s="291"/>
      <c r="L15" s="291"/>
      <c r="M15" s="291"/>
      <c r="N15" s="291"/>
      <c r="O15" s="291"/>
      <c r="P15" s="291"/>
      <c r="Q15" s="291"/>
      <c r="R15" s="291"/>
      <c r="S15" s="291"/>
      <c r="T15" s="291"/>
      <c r="U15" s="291"/>
      <c r="V15" s="291"/>
      <c r="W15" s="291"/>
      <c r="X15" s="291"/>
      <c r="Y15" s="291"/>
      <c r="Z15" s="291"/>
    </row>
    <row r="16" spans="1:26" ht="15.5" x14ac:dyDescent="0.35">
      <c r="B16" s="117" t="s">
        <v>42</v>
      </c>
      <c r="C16" s="21"/>
      <c r="D16" s="87" t="s">
        <v>2</v>
      </c>
      <c r="E16" s="87" t="s">
        <v>3</v>
      </c>
      <c r="F16" s="243" t="s">
        <v>4</v>
      </c>
      <c r="G16" s="243" t="s">
        <v>5</v>
      </c>
      <c r="H16" s="244" t="s">
        <v>6</v>
      </c>
      <c r="I16" s="243" t="s">
        <v>7</v>
      </c>
      <c r="J16" s="245" t="s">
        <v>173</v>
      </c>
      <c r="K16" s="243" t="s">
        <v>8</v>
      </c>
      <c r="L16" s="243" t="s">
        <v>9</v>
      </c>
      <c r="M16" s="243" t="s">
        <v>10</v>
      </c>
      <c r="N16" s="243" t="s">
        <v>11</v>
      </c>
      <c r="O16" s="243" t="s">
        <v>12</v>
      </c>
      <c r="P16" s="243" t="s">
        <v>13</v>
      </c>
      <c r="Q16" s="243" t="s">
        <v>14</v>
      </c>
      <c r="R16" s="244" t="s">
        <v>15</v>
      </c>
      <c r="S16" s="243" t="s">
        <v>16</v>
      </c>
      <c r="T16" s="243" t="s">
        <v>17</v>
      </c>
      <c r="U16" s="243" t="s">
        <v>18</v>
      </c>
      <c r="V16" s="243" t="s">
        <v>19</v>
      </c>
      <c r="W16" s="244" t="s">
        <v>20</v>
      </c>
      <c r="X16" s="244" t="s">
        <v>159</v>
      </c>
      <c r="Y16" s="244" t="s">
        <v>167</v>
      </c>
      <c r="Z16" s="246" t="s">
        <v>174</v>
      </c>
    </row>
    <row r="17" spans="1:53" x14ac:dyDescent="0.35">
      <c r="B17" s="118" t="s">
        <v>43</v>
      </c>
      <c r="C17" s="119" t="s">
        <v>44</v>
      </c>
      <c r="D17" s="120" t="s">
        <v>181</v>
      </c>
      <c r="E17" s="120" t="s">
        <v>181</v>
      </c>
      <c r="F17" s="120">
        <v>0.78910189075630255</v>
      </c>
      <c r="G17" s="120">
        <v>0.58708534373094667</v>
      </c>
      <c r="H17" s="120">
        <v>0.65228508214105785</v>
      </c>
      <c r="I17" s="120">
        <v>0.58926546221811948</v>
      </c>
      <c r="J17" s="121">
        <v>0.54020246595098564</v>
      </c>
      <c r="K17" s="120">
        <v>0.60800864934128862</v>
      </c>
      <c r="L17" s="120">
        <v>0.56110745272847018</v>
      </c>
      <c r="M17" s="120">
        <v>0.56809936357743274</v>
      </c>
      <c r="N17" s="120">
        <v>0.61526571099002192</v>
      </c>
      <c r="O17" s="120">
        <v>0.60858742753121353</v>
      </c>
      <c r="P17" s="120">
        <v>0.64134808491654616</v>
      </c>
      <c r="Q17" s="120">
        <v>0.65694331632375658</v>
      </c>
      <c r="R17" s="120">
        <v>0.68819541500066972</v>
      </c>
      <c r="S17" s="120">
        <v>0.69669318533009206</v>
      </c>
      <c r="T17" s="120">
        <v>0.67358701424796597</v>
      </c>
      <c r="U17" s="120">
        <v>0.56685752778713372</v>
      </c>
      <c r="V17" s="120">
        <v>0.4888225512970214</v>
      </c>
      <c r="W17" s="120">
        <v>0.53781679208243272</v>
      </c>
      <c r="X17" s="120">
        <v>0.51285264117643925</v>
      </c>
      <c r="Y17" s="120">
        <v>0.54782305932287689</v>
      </c>
      <c r="Z17" s="122">
        <v>0.55940008476238068</v>
      </c>
    </row>
    <row r="18" spans="1:53" x14ac:dyDescent="0.35">
      <c r="B18" s="123" t="s">
        <v>45</v>
      </c>
      <c r="C18" s="92" t="s">
        <v>44</v>
      </c>
      <c r="D18" s="124" t="s">
        <v>181</v>
      </c>
      <c r="E18" s="124" t="s">
        <v>181</v>
      </c>
      <c r="F18" s="124">
        <v>0.77931617647058826</v>
      </c>
      <c r="G18" s="124">
        <v>0.55197458054512205</v>
      </c>
      <c r="H18" s="124">
        <v>0.56242051007430216</v>
      </c>
      <c r="I18" s="124">
        <v>0.51905075890306007</v>
      </c>
      <c r="J18" s="125">
        <v>0.44844913214369142</v>
      </c>
      <c r="K18" s="124">
        <v>0.59585552396588315</v>
      </c>
      <c r="L18" s="124">
        <v>0.57496146637624745</v>
      </c>
      <c r="M18" s="124">
        <v>0.55267408503063942</v>
      </c>
      <c r="N18" s="124">
        <v>0.48398121788573045</v>
      </c>
      <c r="O18" s="124">
        <v>0.51387245493579226</v>
      </c>
      <c r="P18" s="124">
        <v>0.55586922552799656</v>
      </c>
      <c r="Q18" s="124">
        <v>0.58168006522676297</v>
      </c>
      <c r="R18" s="124">
        <v>0.58673596946391127</v>
      </c>
      <c r="S18" s="124">
        <v>0.55138641526506449</v>
      </c>
      <c r="T18" s="124">
        <v>0.53981969301546662</v>
      </c>
      <c r="U18" s="124">
        <v>0.55376286669569297</v>
      </c>
      <c r="V18" s="124">
        <v>0.45009345485903346</v>
      </c>
      <c r="W18" s="124">
        <v>0.4408244692620738</v>
      </c>
      <c r="X18" s="124">
        <v>0.41754954705170388</v>
      </c>
      <c r="Y18" s="124">
        <v>0.47512020426434987</v>
      </c>
      <c r="Z18" s="126">
        <v>0.45731518321957887</v>
      </c>
    </row>
    <row r="19" spans="1:53" x14ac:dyDescent="0.35">
      <c r="A19" s="99"/>
      <c r="B19" s="127" t="s">
        <v>180</v>
      </c>
      <c r="C19" s="128" t="s">
        <v>44</v>
      </c>
      <c r="D19" s="129" t="s">
        <v>181</v>
      </c>
      <c r="E19" s="129" t="s">
        <v>181</v>
      </c>
      <c r="F19" s="129">
        <v>0.60795063025210083</v>
      </c>
      <c r="G19" s="129">
        <v>0.40165768417249403</v>
      </c>
      <c r="H19" s="129">
        <v>0.39090106785136747</v>
      </c>
      <c r="I19" s="129">
        <v>0.36945297438505931</v>
      </c>
      <c r="J19" s="126">
        <v>0.3219510770762028</v>
      </c>
      <c r="K19" s="129">
        <v>0.42930765226444556</v>
      </c>
      <c r="L19" s="129">
        <v>0.42206438914256361</v>
      </c>
      <c r="M19" s="129">
        <v>0.34495392472521386</v>
      </c>
      <c r="N19" s="129">
        <v>0.41442603086076929</v>
      </c>
      <c r="O19" s="129">
        <v>0.33575258711094391</v>
      </c>
      <c r="P19" s="129">
        <v>0.35295690451892564</v>
      </c>
      <c r="Q19" s="129">
        <v>0.41173044142183784</v>
      </c>
      <c r="R19" s="129">
        <v>0.44146012597101902</v>
      </c>
      <c r="S19" s="129">
        <v>0.43029372313750736</v>
      </c>
      <c r="T19" s="129">
        <v>0.40315911912185887</v>
      </c>
      <c r="U19" s="129">
        <v>0.42176268596636785</v>
      </c>
      <c r="V19" s="129">
        <v>0.25535250842744128</v>
      </c>
      <c r="W19" s="129">
        <v>0.31497678436453957</v>
      </c>
      <c r="X19" s="129">
        <v>0.30087426041550036</v>
      </c>
      <c r="Y19" s="129">
        <v>0.3422124216599795</v>
      </c>
      <c r="Z19" s="126">
        <v>0.32760976412021081</v>
      </c>
    </row>
    <row r="20" spans="1:53" x14ac:dyDescent="0.35">
      <c r="A20" s="99"/>
      <c r="B20" s="127" t="s">
        <v>46</v>
      </c>
      <c r="C20" s="128" t="s">
        <v>44</v>
      </c>
      <c r="D20" s="129" t="s">
        <v>181</v>
      </c>
      <c r="E20" s="129" t="s">
        <v>181</v>
      </c>
      <c r="F20" s="129">
        <v>0.60795063025210083</v>
      </c>
      <c r="G20" s="129">
        <v>0.40165768417249403</v>
      </c>
      <c r="H20" s="129">
        <v>0.39090106785136747</v>
      </c>
      <c r="I20" s="129">
        <v>0.35782671765791901</v>
      </c>
      <c r="J20" s="126">
        <v>0.27765096501829828</v>
      </c>
      <c r="K20" s="129">
        <v>0.42930765226444562</v>
      </c>
      <c r="L20" s="129">
        <v>0.42206438914256361</v>
      </c>
      <c r="M20" s="129">
        <v>0.34495392472521386</v>
      </c>
      <c r="N20" s="129">
        <v>0.41442603086076929</v>
      </c>
      <c r="O20" s="129">
        <v>0.33575258711094391</v>
      </c>
      <c r="P20" s="129">
        <v>0.35295690451892564</v>
      </c>
      <c r="Q20" s="129">
        <v>0.41173044142183784</v>
      </c>
      <c r="R20" s="129">
        <v>0.44146012597101902</v>
      </c>
      <c r="S20" s="129">
        <v>0.43029372313750736</v>
      </c>
      <c r="T20" s="129">
        <v>0.40315911912185887</v>
      </c>
      <c r="U20" s="129">
        <v>0.38899933458748526</v>
      </c>
      <c r="V20" s="129">
        <v>0.25088606759282545</v>
      </c>
      <c r="W20" s="129">
        <v>0.26994216890503281</v>
      </c>
      <c r="X20" s="129">
        <v>0.26197242676136195</v>
      </c>
      <c r="Y20" s="129">
        <v>0.2989853102099016</v>
      </c>
      <c r="Z20" s="126">
        <v>0.27813921272194764</v>
      </c>
    </row>
    <row r="21" spans="1:53" x14ac:dyDescent="0.35">
      <c r="A21" s="99"/>
      <c r="B21" s="127" t="s">
        <v>47</v>
      </c>
      <c r="C21" s="128" t="s">
        <v>44</v>
      </c>
      <c r="D21" s="129" t="s">
        <v>181</v>
      </c>
      <c r="E21" s="129" t="s">
        <v>181</v>
      </c>
      <c r="F21" s="129">
        <v>0</v>
      </c>
      <c r="G21" s="129">
        <v>0.29021009865375497</v>
      </c>
      <c r="H21" s="129">
        <v>0.25887665255371844</v>
      </c>
      <c r="I21" s="129">
        <v>0.34419431614576457</v>
      </c>
      <c r="J21" s="126">
        <v>0.26634980633618044</v>
      </c>
      <c r="K21" s="129">
        <v>0.32424642489889083</v>
      </c>
      <c r="L21" s="129">
        <v>0.3121828135334429</v>
      </c>
      <c r="M21" s="129">
        <v>0.25141984427882258</v>
      </c>
      <c r="N21" s="129">
        <v>0.27567743314988791</v>
      </c>
      <c r="O21" s="129">
        <v>0.21896785824808565</v>
      </c>
      <c r="P21" s="129">
        <v>0.20178632223485368</v>
      </c>
      <c r="Q21" s="129">
        <v>0.28737877810572776</v>
      </c>
      <c r="R21" s="129">
        <v>0.30592352073382173</v>
      </c>
      <c r="S21" s="129">
        <v>0.42290387966877685</v>
      </c>
      <c r="T21" s="129">
        <v>0.40029584485910058</v>
      </c>
      <c r="U21" s="129">
        <v>0.37944075158754281</v>
      </c>
      <c r="V21" s="129">
        <v>0.22230045192541747</v>
      </c>
      <c r="W21" s="129">
        <v>0.26382497143848432</v>
      </c>
      <c r="X21" s="129">
        <v>0.23662882446720596</v>
      </c>
      <c r="Y21" s="129">
        <v>0.3011356699108001</v>
      </c>
      <c r="Z21" s="126">
        <v>0.26187132868194479</v>
      </c>
    </row>
    <row r="22" spans="1:53" x14ac:dyDescent="0.35">
      <c r="A22" s="99"/>
      <c r="B22" s="130" t="s">
        <v>169</v>
      </c>
      <c r="C22" s="131" t="s">
        <v>44</v>
      </c>
      <c r="D22" s="132">
        <v>9.9989554144365778E-2</v>
      </c>
      <c r="E22" s="132">
        <v>9.3045952364008214E-2</v>
      </c>
      <c r="F22" s="132" t="s">
        <v>181</v>
      </c>
      <c r="G22" s="132">
        <v>3.6529575255815495E-2</v>
      </c>
      <c r="H22" s="132">
        <v>2.3169798525363688E-2</v>
      </c>
      <c r="I22" s="132">
        <v>2.1490321395966461E-2</v>
      </c>
      <c r="J22" s="133">
        <v>2.0825427841618834E-2</v>
      </c>
      <c r="K22" s="132" t="s">
        <v>181</v>
      </c>
      <c r="L22" s="132" t="s">
        <v>181</v>
      </c>
      <c r="M22" s="132" t="s">
        <v>181</v>
      </c>
      <c r="N22" s="132">
        <v>1.5078784383326693E-2</v>
      </c>
      <c r="O22" s="132">
        <v>2.690854000761414E-2</v>
      </c>
      <c r="P22" s="132">
        <v>1.9820191859000375E-2</v>
      </c>
      <c r="Q22" s="132">
        <v>2.1919484890463654E-2</v>
      </c>
      <c r="R22" s="132">
        <v>2.3169798525363685E-2</v>
      </c>
      <c r="S22" s="132">
        <v>2.0837883335162982E-2</v>
      </c>
      <c r="T22" s="132">
        <v>1.9432638340539959E-2</v>
      </c>
      <c r="U22" s="132">
        <v>2.280138329878845E-2</v>
      </c>
      <c r="V22" s="132">
        <v>2.1475856391287435E-2</v>
      </c>
      <c r="W22" s="132">
        <v>2.4300644768677025E-2</v>
      </c>
      <c r="X22" s="132">
        <v>2.2353829832312964E-2</v>
      </c>
      <c r="Y22" s="132">
        <v>2.3587681448665604E-2</v>
      </c>
      <c r="Z22" s="133">
        <v>2.0825427841618834E-2</v>
      </c>
    </row>
    <row r="23" spans="1:53" x14ac:dyDescent="0.35">
      <c r="D23" s="134"/>
      <c r="I23" s="292"/>
      <c r="J23" s="292"/>
      <c r="K23" s="292"/>
      <c r="N23" s="293"/>
      <c r="P23" s="294"/>
      <c r="U23" s="295"/>
      <c r="V23" s="295"/>
      <c r="W23" s="295"/>
      <c r="X23" s="295"/>
      <c r="Y23" s="296"/>
      <c r="Z23" s="295"/>
    </row>
    <row r="24" spans="1:53" ht="15.5" x14ac:dyDescent="0.35">
      <c r="B24" s="85" t="s">
        <v>57</v>
      </c>
      <c r="C24" s="25"/>
      <c r="D24" s="86" t="s">
        <v>2</v>
      </c>
      <c r="E24" s="86" t="s">
        <v>3</v>
      </c>
      <c r="F24" s="239" t="s">
        <v>4</v>
      </c>
      <c r="G24" s="239" t="s">
        <v>5</v>
      </c>
      <c r="H24" s="239" t="s">
        <v>6</v>
      </c>
      <c r="I24" s="239" t="s">
        <v>7</v>
      </c>
      <c r="J24" s="240" t="s">
        <v>173</v>
      </c>
      <c r="K24" s="239" t="s">
        <v>8</v>
      </c>
      <c r="L24" s="239" t="s">
        <v>9</v>
      </c>
      <c r="M24" s="239" t="s">
        <v>10</v>
      </c>
      <c r="N24" s="239" t="s">
        <v>11</v>
      </c>
      <c r="O24" s="239" t="s">
        <v>12</v>
      </c>
      <c r="P24" s="239" t="s">
        <v>13</v>
      </c>
      <c r="Q24" s="239" t="s">
        <v>14</v>
      </c>
      <c r="R24" s="239" t="s">
        <v>15</v>
      </c>
      <c r="S24" s="237" t="s">
        <v>16</v>
      </c>
      <c r="T24" s="237" t="s">
        <v>17</v>
      </c>
      <c r="U24" s="237" t="s">
        <v>18</v>
      </c>
      <c r="V24" s="237" t="s">
        <v>19</v>
      </c>
      <c r="W24" s="241" t="s">
        <v>20</v>
      </c>
      <c r="X24" s="241" t="s">
        <v>159</v>
      </c>
      <c r="Y24" s="241" t="s">
        <v>167</v>
      </c>
      <c r="Z24" s="242" t="s">
        <v>174</v>
      </c>
    </row>
    <row r="25" spans="1:53" x14ac:dyDescent="0.35">
      <c r="B25" s="136" t="s">
        <v>58</v>
      </c>
      <c r="C25" s="113" t="s">
        <v>59</v>
      </c>
      <c r="D25" s="137">
        <v>19.732475939440398</v>
      </c>
      <c r="E25" s="137">
        <v>22.460093687289</v>
      </c>
      <c r="F25" s="137">
        <v>29.963840906197799</v>
      </c>
      <c r="G25" s="137">
        <v>44.620846999999998</v>
      </c>
      <c r="H25" s="137">
        <v>31.697723325268591</v>
      </c>
      <c r="I25" s="137">
        <v>39.970178525448901</v>
      </c>
      <c r="J25" s="138">
        <v>56.147140579728195</v>
      </c>
      <c r="K25" s="139">
        <v>10.369719999999999</v>
      </c>
      <c r="L25" s="139">
        <v>15.055980999999999</v>
      </c>
      <c r="M25" s="139">
        <v>11.196878999999999</v>
      </c>
      <c r="N25" s="139">
        <v>7.9982670000000002</v>
      </c>
      <c r="O25" s="139">
        <v>7.0028790000000001</v>
      </c>
      <c r="P25" s="139">
        <v>6.2626169999999997</v>
      </c>
      <c r="Q25" s="139">
        <v>8.7137710000000013</v>
      </c>
      <c r="R25" s="139">
        <v>9.7184563252685905</v>
      </c>
      <c r="S25" s="139">
        <v>9.8057941037019987</v>
      </c>
      <c r="T25" s="139">
        <v>8.7510646501638014</v>
      </c>
      <c r="U25" s="139">
        <v>10.760999999999999</v>
      </c>
      <c r="V25" s="139">
        <v>10.652319771583102</v>
      </c>
      <c r="W25" s="139">
        <v>13.355968377109598</v>
      </c>
      <c r="X25" s="139">
        <v>12.792075109918601</v>
      </c>
      <c r="Y25" s="140">
        <v>13.612050347699999</v>
      </c>
      <c r="Z25" s="138">
        <v>16.387046744999999</v>
      </c>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row>
    <row r="26" spans="1:53" x14ac:dyDescent="0.35">
      <c r="B26" s="123" t="s">
        <v>60</v>
      </c>
      <c r="C26" s="141" t="s">
        <v>59</v>
      </c>
      <c r="D26" s="142">
        <v>19.732475939440398</v>
      </c>
      <c r="E26" s="142">
        <v>22.460093687289</v>
      </c>
      <c r="F26" s="142">
        <v>29.963840906197799</v>
      </c>
      <c r="G26" s="142">
        <v>44.620846999999998</v>
      </c>
      <c r="H26" s="142">
        <v>31.254139825268592</v>
      </c>
      <c r="I26" s="142">
        <v>34.899096745448901</v>
      </c>
      <c r="J26" s="143">
        <v>37.041519830528195</v>
      </c>
      <c r="K26" s="142">
        <v>10.369719999999999</v>
      </c>
      <c r="L26" s="142">
        <v>15.055980999999999</v>
      </c>
      <c r="M26" s="142">
        <v>11.196878999999999</v>
      </c>
      <c r="N26" s="142">
        <v>7.9982670000000002</v>
      </c>
      <c r="O26" s="142">
        <v>7.0028790000000001</v>
      </c>
      <c r="P26" s="142">
        <v>6.2626169999999997</v>
      </c>
      <c r="Q26" s="142">
        <v>8.5157714690000006</v>
      </c>
      <c r="R26" s="142">
        <v>9.4728723562685904</v>
      </c>
      <c r="S26" s="142">
        <v>9.1938077957019981</v>
      </c>
      <c r="T26" s="142">
        <v>8.3992916651638012</v>
      </c>
      <c r="U26" s="142">
        <v>8.7305165229999986</v>
      </c>
      <c r="V26" s="142">
        <v>8.5754807615831012</v>
      </c>
      <c r="W26" s="142">
        <v>9.203157208109598</v>
      </c>
      <c r="X26" s="142">
        <v>8.0268885419186002</v>
      </c>
      <c r="Y26" s="142">
        <v>9.0314806774999994</v>
      </c>
      <c r="Z26" s="144">
        <v>10.779993403000001</v>
      </c>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row>
    <row r="27" spans="1:53" x14ac:dyDescent="0.35">
      <c r="B27" s="123" t="s">
        <v>61</v>
      </c>
      <c r="C27" s="141" t="s">
        <v>59</v>
      </c>
      <c r="D27" s="142">
        <v>0</v>
      </c>
      <c r="E27" s="142">
        <v>0</v>
      </c>
      <c r="F27" s="142">
        <v>0</v>
      </c>
      <c r="G27" s="142">
        <v>0</v>
      </c>
      <c r="H27" s="142">
        <v>0.44358349999999963</v>
      </c>
      <c r="I27" s="142">
        <v>1.7395404729999999</v>
      </c>
      <c r="J27" s="143">
        <v>2.0585059299999999</v>
      </c>
      <c r="K27" s="142">
        <v>0</v>
      </c>
      <c r="L27" s="142">
        <v>0</v>
      </c>
      <c r="M27" s="142">
        <v>0</v>
      </c>
      <c r="N27" s="142">
        <v>0</v>
      </c>
      <c r="O27" s="142">
        <v>0</v>
      </c>
      <c r="P27" s="142">
        <v>0</v>
      </c>
      <c r="Q27" s="142">
        <v>0.19799953100000001</v>
      </c>
      <c r="R27" s="142">
        <v>0.24558396899999962</v>
      </c>
      <c r="S27" s="142">
        <v>0.61198630799999998</v>
      </c>
      <c r="T27" s="142">
        <v>0.35177298499999987</v>
      </c>
      <c r="U27" s="142">
        <v>0.36262047999999991</v>
      </c>
      <c r="V27" s="142">
        <v>0.41316070000000005</v>
      </c>
      <c r="W27" s="142">
        <v>0.43932903000000001</v>
      </c>
      <c r="X27" s="142">
        <v>0.51722822000000002</v>
      </c>
      <c r="Y27" s="142">
        <v>0.596418</v>
      </c>
      <c r="Z27" s="144">
        <v>0.50553068000000001</v>
      </c>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row>
    <row r="28" spans="1:53" x14ac:dyDescent="0.35">
      <c r="B28" s="123" t="s">
        <v>62</v>
      </c>
      <c r="C28" s="141" t="s">
        <v>59</v>
      </c>
      <c r="D28" s="142">
        <v>0</v>
      </c>
      <c r="E28" s="142">
        <v>0</v>
      </c>
      <c r="F28" s="142">
        <v>0</v>
      </c>
      <c r="G28" s="142">
        <v>0</v>
      </c>
      <c r="H28" s="142">
        <v>0</v>
      </c>
      <c r="I28" s="142">
        <v>0</v>
      </c>
      <c r="J28" s="143">
        <v>9.7986713312000013</v>
      </c>
      <c r="K28" s="142">
        <v>0</v>
      </c>
      <c r="L28" s="142">
        <v>0</v>
      </c>
      <c r="M28" s="142">
        <v>0</v>
      </c>
      <c r="N28" s="142">
        <v>0</v>
      </c>
      <c r="O28" s="142">
        <v>0</v>
      </c>
      <c r="P28" s="142">
        <v>0</v>
      </c>
      <c r="Q28" s="142">
        <v>0</v>
      </c>
      <c r="R28" s="142">
        <v>0</v>
      </c>
      <c r="S28" s="142">
        <v>0</v>
      </c>
      <c r="T28" s="142">
        <v>0</v>
      </c>
      <c r="U28" s="142">
        <v>0</v>
      </c>
      <c r="V28" s="142">
        <v>0</v>
      </c>
      <c r="W28" s="142">
        <v>1.9177010000000001</v>
      </c>
      <c r="X28" s="142">
        <v>2.3230544709999998</v>
      </c>
      <c r="Y28" s="142">
        <v>2.3543121202000004</v>
      </c>
      <c r="Z28" s="144">
        <v>3.2036037400000001</v>
      </c>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row>
    <row r="29" spans="1:53" x14ac:dyDescent="0.35">
      <c r="B29" s="123" t="s">
        <v>63</v>
      </c>
      <c r="C29" s="141" t="s">
        <v>59</v>
      </c>
      <c r="D29" s="142">
        <v>0</v>
      </c>
      <c r="E29" s="142">
        <v>0</v>
      </c>
      <c r="F29" s="142">
        <v>0</v>
      </c>
      <c r="G29" s="142">
        <v>0</v>
      </c>
      <c r="H29" s="142">
        <v>0</v>
      </c>
      <c r="I29" s="142">
        <v>3.3315413070000002</v>
      </c>
      <c r="J29" s="143">
        <v>7.2484434880000013</v>
      </c>
      <c r="K29" s="142">
        <v>0</v>
      </c>
      <c r="L29" s="142">
        <v>0</v>
      </c>
      <c r="M29" s="142">
        <v>0</v>
      </c>
      <c r="N29" s="142">
        <v>0</v>
      </c>
      <c r="O29" s="142">
        <v>0</v>
      </c>
      <c r="P29" s="142">
        <v>0</v>
      </c>
      <c r="Q29" s="142">
        <v>0</v>
      </c>
      <c r="R29" s="142">
        <v>0</v>
      </c>
      <c r="S29" s="142">
        <v>0</v>
      </c>
      <c r="T29" s="142">
        <v>0</v>
      </c>
      <c r="U29" s="142">
        <v>1.6678629970000001</v>
      </c>
      <c r="V29" s="142">
        <v>1.6636783100000001</v>
      </c>
      <c r="W29" s="142">
        <v>1.795781139</v>
      </c>
      <c r="X29" s="142">
        <v>1.924903877</v>
      </c>
      <c r="Y29" s="142">
        <v>1.6298395500000002</v>
      </c>
      <c r="Z29" s="144">
        <v>1.8979189220000001</v>
      </c>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row>
    <row r="30" spans="1:53" x14ac:dyDescent="0.35">
      <c r="B30" s="136" t="s">
        <v>64</v>
      </c>
      <c r="C30" s="145" t="s">
        <v>65</v>
      </c>
      <c r="D30" s="137">
        <v>3.72</v>
      </c>
      <c r="E30" s="137">
        <v>4.5199999999999996</v>
      </c>
      <c r="F30" s="137">
        <v>4.92</v>
      </c>
      <c r="G30" s="137">
        <v>8.52</v>
      </c>
      <c r="H30" s="137">
        <v>8.52</v>
      </c>
      <c r="I30" s="140">
        <v>9.7223424657534263</v>
      </c>
      <c r="J30" s="146">
        <v>9.9169999999999998</v>
      </c>
      <c r="K30" s="139">
        <v>2.13</v>
      </c>
      <c r="L30" s="139">
        <v>2.13</v>
      </c>
      <c r="M30" s="139">
        <v>2.13</v>
      </c>
      <c r="N30" s="139">
        <v>2.13</v>
      </c>
      <c r="O30" s="139">
        <v>2.13</v>
      </c>
      <c r="P30" s="139">
        <v>2.13</v>
      </c>
      <c r="Q30" s="139">
        <v>2.13</v>
      </c>
      <c r="R30" s="139">
        <v>2.13</v>
      </c>
      <c r="S30" s="139">
        <v>2.13</v>
      </c>
      <c r="T30" s="139">
        <v>2.1460273972602737</v>
      </c>
      <c r="U30" s="139">
        <v>2.4305856164383566</v>
      </c>
      <c r="V30" s="139">
        <v>2.4305856164383566</v>
      </c>
      <c r="W30" s="140">
        <v>2.4667500000000002</v>
      </c>
      <c r="X30" s="140">
        <v>2.47925</v>
      </c>
      <c r="Y30" s="140">
        <v>2.47925</v>
      </c>
      <c r="Z30" s="138">
        <v>2.47925</v>
      </c>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row>
    <row r="31" spans="1:53" x14ac:dyDescent="0.35">
      <c r="B31" s="123" t="s">
        <v>60</v>
      </c>
      <c r="C31" s="141" t="s">
        <v>65</v>
      </c>
      <c r="D31" s="142">
        <v>3.72</v>
      </c>
      <c r="E31" s="142">
        <v>4.5199999999999996</v>
      </c>
      <c r="F31" s="142">
        <v>4.92</v>
      </c>
      <c r="G31" s="142">
        <v>8.52</v>
      </c>
      <c r="H31" s="142">
        <v>8.52</v>
      </c>
      <c r="I31" s="142">
        <v>8.5200000000000014</v>
      </c>
      <c r="J31" s="143">
        <v>8.52</v>
      </c>
      <c r="K31" s="142">
        <v>2.13</v>
      </c>
      <c r="L31" s="142">
        <v>2.13</v>
      </c>
      <c r="M31" s="142">
        <v>2.13</v>
      </c>
      <c r="N31" s="142">
        <v>2.13</v>
      </c>
      <c r="O31" s="142">
        <v>2.13</v>
      </c>
      <c r="P31" s="142">
        <v>2.13</v>
      </c>
      <c r="Q31" s="142">
        <v>2.13</v>
      </c>
      <c r="R31" s="142">
        <v>2.13</v>
      </c>
      <c r="S31" s="142">
        <v>2.13</v>
      </c>
      <c r="T31" s="142">
        <v>2.13</v>
      </c>
      <c r="U31" s="142">
        <v>2.1300000000000003</v>
      </c>
      <c r="V31" s="142">
        <v>2.1300000000000003</v>
      </c>
      <c r="W31" s="142">
        <v>2.13</v>
      </c>
      <c r="X31" s="142">
        <v>2.13</v>
      </c>
      <c r="Y31" s="142">
        <v>2.13</v>
      </c>
      <c r="Z31" s="144">
        <v>2.13</v>
      </c>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row>
    <row r="32" spans="1:53" x14ac:dyDescent="0.35">
      <c r="B32" s="123" t="s">
        <v>61</v>
      </c>
      <c r="C32" s="141" t="s">
        <v>65</v>
      </c>
      <c r="D32" s="142">
        <v>0</v>
      </c>
      <c r="E32" s="142">
        <v>0</v>
      </c>
      <c r="F32" s="142">
        <v>0</v>
      </c>
      <c r="G32" s="142">
        <v>0</v>
      </c>
      <c r="H32" s="142">
        <v>0</v>
      </c>
      <c r="I32" s="140">
        <v>0</v>
      </c>
      <c r="J32" s="143">
        <v>0.15</v>
      </c>
      <c r="K32" s="142">
        <v>0</v>
      </c>
      <c r="L32" s="142">
        <v>0</v>
      </c>
      <c r="M32" s="142">
        <v>0</v>
      </c>
      <c r="N32" s="142">
        <v>0</v>
      </c>
      <c r="O32" s="142">
        <v>0</v>
      </c>
      <c r="P32" s="142">
        <v>0</v>
      </c>
      <c r="Q32" s="142">
        <v>0</v>
      </c>
      <c r="R32" s="142">
        <v>0</v>
      </c>
      <c r="S32" s="142">
        <v>0</v>
      </c>
      <c r="T32" s="142">
        <v>0</v>
      </c>
      <c r="U32" s="142">
        <v>0</v>
      </c>
      <c r="V32" s="142">
        <v>0</v>
      </c>
      <c r="W32" s="142">
        <v>3.7499999999999999E-2</v>
      </c>
      <c r="X32" s="142">
        <v>3.7499999999999999E-2</v>
      </c>
      <c r="Y32" s="142">
        <v>3.7499999999999999E-2</v>
      </c>
      <c r="Z32" s="144">
        <v>3.7499999999999999E-2</v>
      </c>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row>
    <row r="33" spans="2:50" x14ac:dyDescent="0.35">
      <c r="B33" s="123" t="s">
        <v>62</v>
      </c>
      <c r="C33" s="141" t="s">
        <v>65</v>
      </c>
      <c r="D33" s="142">
        <v>0</v>
      </c>
      <c r="E33" s="142">
        <v>0</v>
      </c>
      <c r="F33" s="142">
        <v>0</v>
      </c>
      <c r="G33" s="142">
        <v>0</v>
      </c>
      <c r="H33" s="142">
        <v>0</v>
      </c>
      <c r="I33" s="142">
        <v>0.6553424657534247</v>
      </c>
      <c r="J33" s="143">
        <v>0.65</v>
      </c>
      <c r="K33" s="142">
        <v>0</v>
      </c>
      <c r="L33" s="142">
        <v>0</v>
      </c>
      <c r="M33" s="142">
        <v>0</v>
      </c>
      <c r="N33" s="142">
        <v>0</v>
      </c>
      <c r="O33" s="142">
        <v>0</v>
      </c>
      <c r="P33" s="142">
        <v>0</v>
      </c>
      <c r="Q33" s="142">
        <v>0</v>
      </c>
      <c r="R33" s="142">
        <v>0</v>
      </c>
      <c r="S33" s="142">
        <v>0</v>
      </c>
      <c r="T33" s="142">
        <v>1.6027397260273975E-2</v>
      </c>
      <c r="U33" s="142">
        <v>0.16383561643835617</v>
      </c>
      <c r="V33" s="142">
        <v>0.16383561643835617</v>
      </c>
      <c r="W33" s="142">
        <v>0.16250000000000001</v>
      </c>
      <c r="X33" s="142">
        <v>0.16250000000000001</v>
      </c>
      <c r="Y33" s="142">
        <v>0.16250000000000001</v>
      </c>
      <c r="Z33" s="144">
        <v>0.16250000000000001</v>
      </c>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row>
    <row r="34" spans="2:50" x14ac:dyDescent="0.35">
      <c r="B34" s="123" t="s">
        <v>63</v>
      </c>
      <c r="C34" s="141" t="s">
        <v>65</v>
      </c>
      <c r="D34" s="142">
        <v>0</v>
      </c>
      <c r="E34" s="142">
        <v>0</v>
      </c>
      <c r="F34" s="142">
        <v>0</v>
      </c>
      <c r="G34" s="142">
        <v>0</v>
      </c>
      <c r="H34" s="142">
        <v>0</v>
      </c>
      <c r="I34" s="142">
        <v>0.54700000000000004</v>
      </c>
      <c r="J34" s="143">
        <v>0.58450000000000002</v>
      </c>
      <c r="K34" s="142">
        <v>0</v>
      </c>
      <c r="L34" s="142">
        <v>0</v>
      </c>
      <c r="M34" s="142">
        <v>0</v>
      </c>
      <c r="N34" s="142">
        <v>0</v>
      </c>
      <c r="O34" s="142">
        <v>0</v>
      </c>
      <c r="P34" s="142">
        <v>0</v>
      </c>
      <c r="Q34" s="142">
        <v>0</v>
      </c>
      <c r="R34" s="142">
        <v>0</v>
      </c>
      <c r="S34" s="142">
        <v>0</v>
      </c>
      <c r="T34" s="142">
        <v>0</v>
      </c>
      <c r="U34" s="142">
        <v>0.13675000000000001</v>
      </c>
      <c r="V34" s="142">
        <v>0.13675000000000001</v>
      </c>
      <c r="W34" s="142">
        <v>0.13675000000000001</v>
      </c>
      <c r="X34" s="142">
        <v>0.14924999999999999</v>
      </c>
      <c r="Y34" s="142">
        <v>0.14924999999999999</v>
      </c>
      <c r="Z34" s="144">
        <v>0.14924999999999999</v>
      </c>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row>
    <row r="35" spans="2:50" x14ac:dyDescent="0.35">
      <c r="B35" s="136" t="s">
        <v>66</v>
      </c>
      <c r="C35" s="145" t="s">
        <v>65</v>
      </c>
      <c r="D35" s="137">
        <v>1.742</v>
      </c>
      <c r="E35" s="137">
        <v>2.7909999999999999</v>
      </c>
      <c r="F35" s="137">
        <v>3.2320000000000002</v>
      </c>
      <c r="G35" s="137">
        <v>3.394164</v>
      </c>
      <c r="H35" s="137">
        <v>4.3340839999999998</v>
      </c>
      <c r="I35" s="137">
        <v>4.9080167499999998</v>
      </c>
      <c r="J35" s="147">
        <v>6.2540582499999999</v>
      </c>
      <c r="K35" s="139">
        <v>0.74635200000000002</v>
      </c>
      <c r="L35" s="139">
        <v>0.84784400000000004</v>
      </c>
      <c r="M35" s="139">
        <v>0.87498399999999998</v>
      </c>
      <c r="N35" s="139">
        <v>0.92498400000000003</v>
      </c>
      <c r="O35" s="139">
        <v>0.91892099999999999</v>
      </c>
      <c r="P35" s="139">
        <v>1.0997410000000001</v>
      </c>
      <c r="Q35" s="139">
        <v>1.1489260000000001</v>
      </c>
      <c r="R35" s="139">
        <v>1.1664959999999995</v>
      </c>
      <c r="S35" s="139">
        <v>1.08080675</v>
      </c>
      <c r="T35" s="139">
        <v>1.21062125</v>
      </c>
      <c r="U35" s="139">
        <v>1.3644550000000002</v>
      </c>
      <c r="V35" s="140">
        <v>1.2521337499999996</v>
      </c>
      <c r="W35" s="140">
        <v>1.3660064999999999</v>
      </c>
      <c r="X35" s="140">
        <v>1.6282449999999999</v>
      </c>
      <c r="Y35" s="140">
        <v>1.68656925</v>
      </c>
      <c r="Z35" s="138">
        <v>1.5732374999999998</v>
      </c>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row>
    <row r="36" spans="2:50" x14ac:dyDescent="0.35">
      <c r="B36" s="123" t="s">
        <v>60</v>
      </c>
      <c r="C36" s="141" t="s">
        <v>65</v>
      </c>
      <c r="D36" s="142">
        <v>1.742</v>
      </c>
      <c r="E36" s="142">
        <v>2.7909999999999999</v>
      </c>
      <c r="F36" s="142">
        <v>3.2320000000000002</v>
      </c>
      <c r="G36" s="142">
        <v>3.394164</v>
      </c>
      <c r="H36" s="142">
        <v>4.3116750000000001</v>
      </c>
      <c r="I36" s="142">
        <v>4.5591727499999992</v>
      </c>
      <c r="J36" s="144">
        <v>5.4299064999999995</v>
      </c>
      <c r="K36" s="142">
        <v>0.74635200000000002</v>
      </c>
      <c r="L36" s="142">
        <v>0.84784400000000004</v>
      </c>
      <c r="M36" s="142">
        <v>0.87498399999999998</v>
      </c>
      <c r="N36" s="142">
        <v>0.92498400000000003</v>
      </c>
      <c r="O36" s="142">
        <v>0.91892099999999999</v>
      </c>
      <c r="P36" s="142">
        <v>1.0997410000000001</v>
      </c>
      <c r="Q36" s="142">
        <v>1.1440570000000001</v>
      </c>
      <c r="R36" s="142">
        <v>1.1489559999999996</v>
      </c>
      <c r="S36" s="142">
        <v>1.06518175</v>
      </c>
      <c r="T36" s="142">
        <v>1.1813502500000002</v>
      </c>
      <c r="U36" s="142">
        <v>1.2119870000000001</v>
      </c>
      <c r="V36" s="142">
        <v>1.1006537499999995</v>
      </c>
      <c r="W36" s="142">
        <v>1.2060225</v>
      </c>
      <c r="X36" s="142">
        <v>1.3923890000000001</v>
      </c>
      <c r="Y36" s="142">
        <v>1.47527225</v>
      </c>
      <c r="Z36" s="144">
        <v>1.3562227499999999</v>
      </c>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row>
    <row r="37" spans="2:50" x14ac:dyDescent="0.35">
      <c r="B37" s="123" t="s">
        <v>61</v>
      </c>
      <c r="C37" s="141" t="s">
        <v>65</v>
      </c>
      <c r="D37" s="142">
        <v>0</v>
      </c>
      <c r="E37" s="142">
        <v>0</v>
      </c>
      <c r="F37" s="142">
        <v>0</v>
      </c>
      <c r="G37" s="142">
        <v>0</v>
      </c>
      <c r="H37" s="142">
        <v>2.2408999999999998E-2</v>
      </c>
      <c r="I37" s="142">
        <v>7.6366000000000003E-2</v>
      </c>
      <c r="J37" s="144">
        <v>0.127973</v>
      </c>
      <c r="K37" s="142">
        <v>0</v>
      </c>
      <c r="L37" s="142">
        <v>0</v>
      </c>
      <c r="M37" s="142">
        <v>0</v>
      </c>
      <c r="N37" s="142">
        <v>0</v>
      </c>
      <c r="O37" s="142">
        <v>0</v>
      </c>
      <c r="P37" s="142">
        <v>0</v>
      </c>
      <c r="Q37" s="142">
        <v>4.8690000000000001E-3</v>
      </c>
      <c r="R37" s="142">
        <v>1.754E-2</v>
      </c>
      <c r="S37" s="142">
        <v>1.5625E-2</v>
      </c>
      <c r="T37" s="142">
        <v>1.8236000000000002E-2</v>
      </c>
      <c r="U37" s="142">
        <v>1.9698E-2</v>
      </c>
      <c r="V37" s="142">
        <v>2.2807000000000001E-2</v>
      </c>
      <c r="W37" s="142">
        <v>2.6689000000000001E-2</v>
      </c>
      <c r="X37" s="142">
        <v>3.2139000000000001E-2</v>
      </c>
      <c r="Y37" s="142">
        <v>3.3683999999999999E-2</v>
      </c>
      <c r="Z37" s="144">
        <v>3.5460999999999999E-2</v>
      </c>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row>
    <row r="38" spans="2:50" x14ac:dyDescent="0.35">
      <c r="B38" s="123" t="s">
        <v>62</v>
      </c>
      <c r="C38" s="141" t="s">
        <v>65</v>
      </c>
      <c r="D38" s="142">
        <v>0</v>
      </c>
      <c r="E38" s="142">
        <v>0</v>
      </c>
      <c r="F38" s="142">
        <v>0</v>
      </c>
      <c r="G38" s="142">
        <v>0</v>
      </c>
      <c r="H38" s="142">
        <v>0</v>
      </c>
      <c r="I38" s="142">
        <v>0.24251700000000001</v>
      </c>
      <c r="J38" s="144">
        <v>0.35811975000000001</v>
      </c>
      <c r="K38" s="142">
        <v>0</v>
      </c>
      <c r="L38" s="142">
        <v>0</v>
      </c>
      <c r="M38" s="142">
        <v>0</v>
      </c>
      <c r="N38" s="142">
        <v>0</v>
      </c>
      <c r="O38" s="142">
        <v>0</v>
      </c>
      <c r="P38" s="142">
        <v>0</v>
      </c>
      <c r="Q38" s="142">
        <v>0</v>
      </c>
      <c r="R38" s="142">
        <v>0</v>
      </c>
      <c r="S38" s="142">
        <v>0</v>
      </c>
      <c r="T38" s="142">
        <v>1.1035E-2</v>
      </c>
      <c r="U38" s="142">
        <v>0.11786400000000001</v>
      </c>
      <c r="V38" s="142">
        <v>0.113618</v>
      </c>
      <c r="W38" s="142">
        <v>9.6074000000000007E-2</v>
      </c>
      <c r="X38" s="142">
        <v>9.3229999999999993E-2</v>
      </c>
      <c r="Y38" s="142">
        <v>8.2007999999999998E-2</v>
      </c>
      <c r="Z38" s="144">
        <v>8.6807750000000003E-2</v>
      </c>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row>
    <row r="39" spans="2:50" x14ac:dyDescent="0.35">
      <c r="B39" s="123" t="s">
        <v>63</v>
      </c>
      <c r="C39" s="141" t="s">
        <v>65</v>
      </c>
      <c r="D39" s="142">
        <v>0</v>
      </c>
      <c r="E39" s="142">
        <v>0</v>
      </c>
      <c r="F39" s="142">
        <v>0</v>
      </c>
      <c r="G39" s="142">
        <v>0</v>
      </c>
      <c r="H39" s="142">
        <v>0</v>
      </c>
      <c r="I39" s="142">
        <v>2.9961000000000002E-2</v>
      </c>
      <c r="J39" s="144">
        <v>0.338059</v>
      </c>
      <c r="K39" s="142">
        <v>0</v>
      </c>
      <c r="L39" s="142">
        <v>0</v>
      </c>
      <c r="M39" s="142">
        <v>0</v>
      </c>
      <c r="N39" s="142">
        <v>0</v>
      </c>
      <c r="O39" s="142">
        <v>0</v>
      </c>
      <c r="P39" s="142">
        <v>0</v>
      </c>
      <c r="Q39" s="142">
        <v>0</v>
      </c>
      <c r="R39" s="142">
        <v>0</v>
      </c>
      <c r="S39" s="142">
        <v>0</v>
      </c>
      <c r="T39" s="142">
        <v>0</v>
      </c>
      <c r="U39" s="142">
        <v>1.4906000000000001E-2</v>
      </c>
      <c r="V39" s="142">
        <v>1.5055000000000001E-2</v>
      </c>
      <c r="W39" s="142">
        <v>3.7220999999999997E-2</v>
      </c>
      <c r="X39" s="142">
        <v>0.110487</v>
      </c>
      <c r="Y39" s="142">
        <v>9.5604999999999996E-2</v>
      </c>
      <c r="Z39" s="144">
        <v>9.4745999999999997E-2</v>
      </c>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row>
    <row r="40" spans="2:50" x14ac:dyDescent="0.35">
      <c r="B40" s="136" t="s">
        <v>67</v>
      </c>
      <c r="C40" s="145" t="s">
        <v>44</v>
      </c>
      <c r="D40" s="148">
        <v>0.4682795698924731</v>
      </c>
      <c r="E40" s="148">
        <v>0.61747787610619476</v>
      </c>
      <c r="F40" s="361">
        <v>0.65691056910569112</v>
      </c>
      <c r="G40" s="361">
        <v>0.39837605633802819</v>
      </c>
      <c r="H40" s="361">
        <v>0.50869530516431927</v>
      </c>
      <c r="I40" s="361">
        <v>0.53714677207651085</v>
      </c>
      <c r="J40" s="362">
        <v>0.6306401381466169</v>
      </c>
      <c r="K40" s="361">
        <v>0.35040000000000004</v>
      </c>
      <c r="L40" s="361">
        <v>0.39804882629107985</v>
      </c>
      <c r="M40" s="361">
        <v>0.41079061032863851</v>
      </c>
      <c r="N40" s="361">
        <v>0.43426478873239438</v>
      </c>
      <c r="O40" s="361">
        <v>0.43141830985915497</v>
      </c>
      <c r="P40" s="361">
        <v>0.51631032863849768</v>
      </c>
      <c r="Q40" s="361">
        <v>0.53940187793427241</v>
      </c>
      <c r="R40" s="361">
        <v>0.54765070422535189</v>
      </c>
      <c r="S40" s="361">
        <v>0.50742100938967138</v>
      </c>
      <c r="T40" s="361">
        <v>0.56412199189327217</v>
      </c>
      <c r="U40" s="361">
        <v>0.56136882847163216</v>
      </c>
      <c r="V40" s="361">
        <v>0.5151572285837871</v>
      </c>
      <c r="W40" s="361">
        <v>0.55376771055031915</v>
      </c>
      <c r="X40" s="361">
        <v>0.65674901683977005</v>
      </c>
      <c r="Y40" s="361">
        <v>0.68027397398406775</v>
      </c>
      <c r="Z40" s="363">
        <v>0.63456186346677412</v>
      </c>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row>
    <row r="41" spans="2:50" x14ac:dyDescent="0.35">
      <c r="B41" s="123" t="s">
        <v>60</v>
      </c>
      <c r="C41" s="141" t="s">
        <v>44</v>
      </c>
      <c r="D41" s="149">
        <v>0.4682795698924731</v>
      </c>
      <c r="E41" s="149">
        <v>0.61747787610619476</v>
      </c>
      <c r="F41" s="129">
        <v>0.65691056910569112</v>
      </c>
      <c r="G41" s="129">
        <v>0.39837605633802819</v>
      </c>
      <c r="H41" s="129">
        <v>0.50606514084507048</v>
      </c>
      <c r="I41" s="129">
        <v>0.5351141725352111</v>
      </c>
      <c r="J41" s="364">
        <v>0.63731296948356808</v>
      </c>
      <c r="K41" s="129">
        <v>0.35040000000000004</v>
      </c>
      <c r="L41" s="129">
        <v>0.39804882629107985</v>
      </c>
      <c r="M41" s="129">
        <v>0.41079061032863851</v>
      </c>
      <c r="N41" s="129">
        <v>0.43426478873239438</v>
      </c>
      <c r="O41" s="129">
        <v>0.43141830985915497</v>
      </c>
      <c r="P41" s="129">
        <v>0.51631032863849768</v>
      </c>
      <c r="Q41" s="129">
        <v>0.53711596244131465</v>
      </c>
      <c r="R41" s="129">
        <v>0.5394159624413144</v>
      </c>
      <c r="S41" s="129">
        <v>0.50008532863849775</v>
      </c>
      <c r="T41" s="129">
        <v>0.55462453051643201</v>
      </c>
      <c r="U41" s="129">
        <v>0.56900798122065721</v>
      </c>
      <c r="V41" s="129">
        <v>0.51673884976525797</v>
      </c>
      <c r="W41" s="129">
        <v>0.56620774647887329</v>
      </c>
      <c r="X41" s="129">
        <v>0.65370375586854468</v>
      </c>
      <c r="Y41" s="129">
        <v>0.69261607981220663</v>
      </c>
      <c r="Z41" s="126">
        <v>0.63672429577464784</v>
      </c>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row>
    <row r="42" spans="2:50" x14ac:dyDescent="0.35">
      <c r="B42" s="123" t="s">
        <v>61</v>
      </c>
      <c r="C42" s="141" t="s">
        <v>44</v>
      </c>
      <c r="D42" s="142">
        <v>0</v>
      </c>
      <c r="E42" s="142">
        <v>0</v>
      </c>
      <c r="F42" s="142">
        <v>0</v>
      </c>
      <c r="G42" s="142">
        <v>0</v>
      </c>
      <c r="H42" s="142">
        <v>0</v>
      </c>
      <c r="I42" s="142">
        <v>0</v>
      </c>
      <c r="J42" s="364">
        <v>0.85315333333333343</v>
      </c>
      <c r="K42" s="142">
        <v>0</v>
      </c>
      <c r="L42" s="142">
        <v>0</v>
      </c>
      <c r="M42" s="142">
        <v>0</v>
      </c>
      <c r="N42" s="142">
        <v>0</v>
      </c>
      <c r="O42" s="142">
        <v>0</v>
      </c>
      <c r="P42" s="142">
        <v>0</v>
      </c>
      <c r="Q42" s="142">
        <v>0</v>
      </c>
      <c r="R42" s="142">
        <v>0</v>
      </c>
      <c r="S42" s="142">
        <v>0</v>
      </c>
      <c r="T42" s="150">
        <v>0</v>
      </c>
      <c r="U42" s="150">
        <v>0</v>
      </c>
      <c r="V42" s="150">
        <v>0</v>
      </c>
      <c r="W42" s="129">
        <v>0.71170666666666671</v>
      </c>
      <c r="X42" s="129">
        <v>0.85704000000000002</v>
      </c>
      <c r="Y42" s="129">
        <v>0.89824000000000004</v>
      </c>
      <c r="Z42" s="126">
        <v>0.94562666666666673</v>
      </c>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row>
    <row r="43" spans="2:50" x14ac:dyDescent="0.35">
      <c r="B43" s="123" t="s">
        <v>62</v>
      </c>
      <c r="C43" s="141" t="s">
        <v>44</v>
      </c>
      <c r="D43" s="142">
        <v>0</v>
      </c>
      <c r="E43" s="142">
        <v>0</v>
      </c>
      <c r="F43" s="142">
        <v>0</v>
      </c>
      <c r="G43" s="142">
        <v>0</v>
      </c>
      <c r="H43" s="142">
        <v>0</v>
      </c>
      <c r="I43" s="129">
        <v>0.7056094459944201</v>
      </c>
      <c r="J43" s="364">
        <v>0.55095346153846159</v>
      </c>
      <c r="K43" s="142">
        <v>0</v>
      </c>
      <c r="L43" s="142">
        <v>0</v>
      </c>
      <c r="M43" s="142">
        <v>0</v>
      </c>
      <c r="N43" s="142">
        <v>0</v>
      </c>
      <c r="O43" s="142">
        <v>0</v>
      </c>
      <c r="P43" s="142">
        <v>0</v>
      </c>
      <c r="Q43" s="142">
        <v>0</v>
      </c>
      <c r="R43" s="142">
        <v>0</v>
      </c>
      <c r="S43" s="142">
        <v>0</v>
      </c>
      <c r="T43" s="129">
        <v>0.68850854700854691</v>
      </c>
      <c r="U43" s="129">
        <v>0.71940401337792648</v>
      </c>
      <c r="V43" s="129">
        <v>0.69348779264214044</v>
      </c>
      <c r="W43" s="129">
        <v>0.59122461538461546</v>
      </c>
      <c r="X43" s="129">
        <v>0.57372307692307689</v>
      </c>
      <c r="Y43" s="129">
        <v>0.50466461538461538</v>
      </c>
      <c r="Z43" s="126">
        <v>0.53420153846153851</v>
      </c>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row>
    <row r="44" spans="2:50" x14ac:dyDescent="0.35">
      <c r="B44" s="123" t="s">
        <v>63</v>
      </c>
      <c r="C44" s="141" t="s">
        <v>44</v>
      </c>
      <c r="D44" s="142">
        <v>0</v>
      </c>
      <c r="E44" s="142">
        <v>0</v>
      </c>
      <c r="F44" s="142">
        <v>0</v>
      </c>
      <c r="G44" s="142">
        <v>0</v>
      </c>
      <c r="H44" s="142">
        <v>0</v>
      </c>
      <c r="I44" s="129">
        <v>0.10954661791590493</v>
      </c>
      <c r="J44" s="364">
        <v>0.57837296834901619</v>
      </c>
      <c r="K44" s="142">
        <v>0</v>
      </c>
      <c r="L44" s="142">
        <v>0</v>
      </c>
      <c r="M44" s="142">
        <v>0</v>
      </c>
      <c r="N44" s="142">
        <v>0</v>
      </c>
      <c r="O44" s="142">
        <v>0</v>
      </c>
      <c r="P44" s="142">
        <v>0</v>
      </c>
      <c r="Q44" s="142">
        <v>0</v>
      </c>
      <c r="R44" s="142">
        <v>0</v>
      </c>
      <c r="S44" s="142">
        <v>0</v>
      </c>
      <c r="T44" s="150">
        <v>0</v>
      </c>
      <c r="U44" s="129">
        <v>0.10900182815356489</v>
      </c>
      <c r="V44" s="129">
        <v>0.11009140767824496</v>
      </c>
      <c r="W44" s="129">
        <v>0.27218281535648992</v>
      </c>
      <c r="X44" s="129">
        <v>0.74028140703517598</v>
      </c>
      <c r="Y44" s="129">
        <v>0.64056951423785591</v>
      </c>
      <c r="Z44" s="126">
        <v>0.63481407035175885</v>
      </c>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row>
    <row r="45" spans="2:50" x14ac:dyDescent="0.35">
      <c r="B45" s="136" t="s">
        <v>68</v>
      </c>
      <c r="C45" s="153" t="s">
        <v>185</v>
      </c>
      <c r="D45" s="151">
        <v>143.15299999999999</v>
      </c>
      <c r="E45" s="151">
        <v>150.11199999999999</v>
      </c>
      <c r="F45" s="137">
        <v>132.06200000000001</v>
      </c>
      <c r="G45" s="137">
        <v>77.223192999999995</v>
      </c>
      <c r="H45" s="137">
        <v>165.452</v>
      </c>
      <c r="I45" s="137">
        <v>777.3309999999999</v>
      </c>
      <c r="J45" s="138">
        <v>1427</v>
      </c>
      <c r="K45" s="139">
        <v>20.395</v>
      </c>
      <c r="L45" s="139">
        <v>21.233000000000001</v>
      </c>
      <c r="M45" s="139">
        <v>13.388999999999999</v>
      </c>
      <c r="N45" s="139">
        <v>22.206192999999999</v>
      </c>
      <c r="O45" s="139">
        <v>43.978999999999999</v>
      </c>
      <c r="P45" s="139">
        <v>37.576000000000001</v>
      </c>
      <c r="Q45" s="139">
        <v>41.588000000000001</v>
      </c>
      <c r="R45" s="139">
        <v>42.308999999999997</v>
      </c>
      <c r="S45" s="139">
        <v>57.970999999999997</v>
      </c>
      <c r="T45" s="139">
        <v>61.69</v>
      </c>
      <c r="U45" s="139">
        <v>312.28899999999999</v>
      </c>
      <c r="V45" s="139">
        <v>345.38099999999997</v>
      </c>
      <c r="W45" s="139">
        <v>307.39999999999998</v>
      </c>
      <c r="X45" s="139">
        <v>383.81700000000001</v>
      </c>
      <c r="Y45" s="139">
        <v>317.55700000000002</v>
      </c>
      <c r="Z45" s="138">
        <v>417.86099999999999</v>
      </c>
      <c r="AA45" s="501"/>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row>
    <row r="46" spans="2:50" x14ac:dyDescent="0.35">
      <c r="B46" s="123" t="s">
        <v>60</v>
      </c>
      <c r="C46" s="155" t="s">
        <v>185</v>
      </c>
      <c r="D46" s="152">
        <v>143.15299999999999</v>
      </c>
      <c r="E46" s="152">
        <v>150.11199999999999</v>
      </c>
      <c r="F46" s="142">
        <v>132.06200000000001</v>
      </c>
      <c r="G46" s="142">
        <v>77.223192999999995</v>
      </c>
      <c r="H46" s="142">
        <v>165.452</v>
      </c>
      <c r="I46" s="142">
        <v>245.44599999999991</v>
      </c>
      <c r="J46" s="144">
        <v>362.786</v>
      </c>
      <c r="K46" s="142">
        <v>20.395</v>
      </c>
      <c r="L46" s="142">
        <v>21.233000000000001</v>
      </c>
      <c r="M46" s="142">
        <v>13.388999999999999</v>
      </c>
      <c r="N46" s="142">
        <v>22.206192999999999</v>
      </c>
      <c r="O46" s="142">
        <v>43.978999999999999</v>
      </c>
      <c r="P46" s="142">
        <v>37.576000000000001</v>
      </c>
      <c r="Q46" s="142">
        <v>41.588000000000001</v>
      </c>
      <c r="R46" s="142">
        <v>42.308999999999997</v>
      </c>
      <c r="S46" s="142">
        <v>57.970999999999997</v>
      </c>
      <c r="T46" s="142">
        <v>61.69</v>
      </c>
      <c r="U46" s="142">
        <v>61.911000000000001</v>
      </c>
      <c r="V46" s="142">
        <v>63.873999999999967</v>
      </c>
      <c r="W46" s="142">
        <v>58.034999999999997</v>
      </c>
      <c r="X46" s="142">
        <v>102.509</v>
      </c>
      <c r="Y46" s="142">
        <v>94.497</v>
      </c>
      <c r="Z46" s="144">
        <v>107.745</v>
      </c>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row>
    <row r="47" spans="2:50" x14ac:dyDescent="0.35">
      <c r="B47" s="123" t="s">
        <v>69</v>
      </c>
      <c r="C47" s="155" t="s">
        <v>185</v>
      </c>
      <c r="D47" s="152">
        <v>0</v>
      </c>
      <c r="E47" s="152">
        <v>0</v>
      </c>
      <c r="F47" s="152">
        <v>0</v>
      </c>
      <c r="G47" s="152">
        <v>0</v>
      </c>
      <c r="H47" s="152">
        <v>0</v>
      </c>
      <c r="I47" s="142">
        <v>531.88499999999999</v>
      </c>
      <c r="J47" s="144">
        <v>1063.8720000000001</v>
      </c>
      <c r="K47" s="152">
        <v>0</v>
      </c>
      <c r="L47" s="152">
        <v>0</v>
      </c>
      <c r="M47" s="152">
        <v>0</v>
      </c>
      <c r="N47" s="152">
        <v>0</v>
      </c>
      <c r="O47" s="152">
        <v>0</v>
      </c>
      <c r="P47" s="152">
        <v>0</v>
      </c>
      <c r="Q47" s="152">
        <v>0</v>
      </c>
      <c r="R47" s="152">
        <v>0</v>
      </c>
      <c r="S47" s="152">
        <v>0</v>
      </c>
      <c r="T47" s="152">
        <v>0</v>
      </c>
      <c r="U47" s="142">
        <v>250.37799999999999</v>
      </c>
      <c r="V47" s="142">
        <v>281.50700000000001</v>
      </c>
      <c r="W47" s="142">
        <v>249.38800000000001</v>
      </c>
      <c r="X47" s="142">
        <v>281.30799999999999</v>
      </c>
      <c r="Y47" s="142">
        <v>223.06</v>
      </c>
      <c r="Z47" s="144">
        <v>310.11599999999999</v>
      </c>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row>
    <row r="48" spans="2:50" x14ac:dyDescent="0.35">
      <c r="B48" s="136" t="s">
        <v>70</v>
      </c>
      <c r="C48" s="153" t="s">
        <v>71</v>
      </c>
      <c r="D48" s="154">
        <v>366.86199999999997</v>
      </c>
      <c r="E48" s="154">
        <v>493.31</v>
      </c>
      <c r="F48" s="140">
        <v>253.755</v>
      </c>
      <c r="G48" s="140">
        <v>61.35</v>
      </c>
      <c r="H48" s="140">
        <v>236.99100000000001</v>
      </c>
      <c r="I48" s="140">
        <v>669.928</v>
      </c>
      <c r="J48" s="138">
        <v>523.779</v>
      </c>
      <c r="K48" s="140">
        <v>0</v>
      </c>
      <c r="L48" s="140">
        <v>0</v>
      </c>
      <c r="M48" s="140">
        <v>0</v>
      </c>
      <c r="N48" s="140">
        <v>61.35</v>
      </c>
      <c r="O48" s="140">
        <v>89.953000000000003</v>
      </c>
      <c r="P48" s="140">
        <v>26.244</v>
      </c>
      <c r="Q48" s="140">
        <v>0</v>
      </c>
      <c r="R48" s="140">
        <v>120.79400000000001</v>
      </c>
      <c r="S48" s="140">
        <v>414.476</v>
      </c>
      <c r="T48" s="140">
        <v>66.099999999999994</v>
      </c>
      <c r="U48" s="140">
        <v>1.823</v>
      </c>
      <c r="V48" s="140">
        <v>187.529</v>
      </c>
      <c r="W48" s="140">
        <v>379.80099999999999</v>
      </c>
      <c r="X48" s="140">
        <v>17.741</v>
      </c>
      <c r="Y48" s="140">
        <v>0.04</v>
      </c>
      <c r="Z48" s="138">
        <v>126.197</v>
      </c>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row>
    <row r="49" spans="2:50" x14ac:dyDescent="0.35">
      <c r="B49" s="91" t="s">
        <v>60</v>
      </c>
      <c r="C49" s="155" t="s">
        <v>71</v>
      </c>
      <c r="D49" s="152">
        <v>366.86199999999997</v>
      </c>
      <c r="E49" s="152">
        <v>493.31</v>
      </c>
      <c r="F49" s="142">
        <v>253.755</v>
      </c>
      <c r="G49" s="142">
        <v>61.35</v>
      </c>
      <c r="H49" s="142">
        <v>236.99100000000001</v>
      </c>
      <c r="I49" s="142">
        <v>596.72799999999995</v>
      </c>
      <c r="J49" s="144">
        <v>523.03399999999999</v>
      </c>
      <c r="K49" s="142">
        <v>0</v>
      </c>
      <c r="L49" s="142">
        <v>0</v>
      </c>
      <c r="M49" s="142">
        <v>0</v>
      </c>
      <c r="N49" s="142">
        <v>61.35</v>
      </c>
      <c r="O49" s="142">
        <v>89.953000000000003</v>
      </c>
      <c r="P49" s="142">
        <v>26.244</v>
      </c>
      <c r="Q49" s="142">
        <v>0</v>
      </c>
      <c r="R49" s="142">
        <v>120.79400000000001</v>
      </c>
      <c r="S49" s="142">
        <v>372.69799999999998</v>
      </c>
      <c r="T49" s="142">
        <v>42.206999999999987</v>
      </c>
      <c r="U49" s="142">
        <v>6.6613381477509392E-15</v>
      </c>
      <c r="V49" s="142">
        <v>181.82299999999998</v>
      </c>
      <c r="W49" s="142">
        <v>379.05599999999998</v>
      </c>
      <c r="X49" s="142">
        <v>17.741</v>
      </c>
      <c r="Y49" s="142">
        <v>0.04</v>
      </c>
      <c r="Z49" s="144">
        <v>126.197</v>
      </c>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row>
    <row r="50" spans="2:50" x14ac:dyDescent="0.35">
      <c r="B50" s="156" t="s">
        <v>72</v>
      </c>
      <c r="C50" s="157" t="s">
        <v>71</v>
      </c>
      <c r="D50" s="158">
        <v>0</v>
      </c>
      <c r="E50" s="158">
        <v>0</v>
      </c>
      <c r="F50" s="158">
        <v>0</v>
      </c>
      <c r="G50" s="158">
        <v>0</v>
      </c>
      <c r="H50" s="158">
        <v>0</v>
      </c>
      <c r="I50" s="353">
        <v>73.2</v>
      </c>
      <c r="J50" s="144">
        <v>0.745</v>
      </c>
      <c r="K50" s="142">
        <v>0</v>
      </c>
      <c r="L50" s="142">
        <v>0</v>
      </c>
      <c r="M50" s="142">
        <v>0</v>
      </c>
      <c r="N50" s="142">
        <v>0</v>
      </c>
      <c r="O50" s="142">
        <v>0</v>
      </c>
      <c r="P50" s="142">
        <v>0</v>
      </c>
      <c r="Q50" s="353">
        <v>0</v>
      </c>
      <c r="R50" s="353">
        <v>0</v>
      </c>
      <c r="S50" s="353">
        <v>41.777999999999999</v>
      </c>
      <c r="T50" s="353">
        <v>23.893000000000008</v>
      </c>
      <c r="U50" s="353">
        <v>1.8229999999999933</v>
      </c>
      <c r="V50" s="353">
        <v>5.7060000000000031</v>
      </c>
      <c r="W50" s="353">
        <v>0.745</v>
      </c>
      <c r="X50" s="158">
        <v>0</v>
      </c>
      <c r="Y50" s="158">
        <v>0</v>
      </c>
      <c r="Z50" s="159">
        <v>0</v>
      </c>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row>
    <row r="51" spans="2:50" x14ac:dyDescent="0.35">
      <c r="B51" s="108"/>
      <c r="C51" s="108"/>
      <c r="D51" s="108"/>
      <c r="E51" s="108"/>
      <c r="F51" s="289"/>
      <c r="G51" s="289"/>
      <c r="H51" s="289"/>
      <c r="I51" s="289"/>
      <c r="J51" s="289"/>
      <c r="K51" s="289"/>
      <c r="L51" s="289"/>
      <c r="M51" s="289"/>
      <c r="N51" s="289"/>
      <c r="O51" s="289"/>
      <c r="P51" s="289"/>
      <c r="Q51" s="289"/>
      <c r="R51" s="289"/>
      <c r="S51" s="289"/>
      <c r="T51" s="289"/>
      <c r="U51" s="289"/>
      <c r="V51" s="289"/>
      <c r="W51" s="289"/>
      <c r="X51" s="289"/>
      <c r="Y51" s="289"/>
      <c r="Z51" s="289"/>
    </row>
    <row r="52" spans="2:50" ht="15.5" x14ac:dyDescent="0.35">
      <c r="B52" s="160" t="s">
        <v>172</v>
      </c>
      <c r="C52" s="25"/>
      <c r="D52" s="112" t="s">
        <v>2</v>
      </c>
      <c r="E52" s="112" t="s">
        <v>3</v>
      </c>
      <c r="F52" s="241" t="s">
        <v>4</v>
      </c>
      <c r="G52" s="241" t="s">
        <v>5</v>
      </c>
      <c r="H52" s="239" t="s">
        <v>6</v>
      </c>
      <c r="I52" s="237" t="s">
        <v>7</v>
      </c>
      <c r="J52" s="240" t="s">
        <v>173</v>
      </c>
      <c r="K52" s="237" t="s">
        <v>8</v>
      </c>
      <c r="L52" s="237" t="s">
        <v>9</v>
      </c>
      <c r="M52" s="237" t="s">
        <v>10</v>
      </c>
      <c r="N52" s="237" t="s">
        <v>11</v>
      </c>
      <c r="O52" s="237" t="s">
        <v>12</v>
      </c>
      <c r="P52" s="237" t="s">
        <v>13</v>
      </c>
      <c r="Q52" s="237" t="s">
        <v>14</v>
      </c>
      <c r="R52" s="239" t="s">
        <v>15</v>
      </c>
      <c r="S52" s="237" t="s">
        <v>16</v>
      </c>
      <c r="T52" s="237" t="s">
        <v>17</v>
      </c>
      <c r="U52" s="237" t="s">
        <v>18</v>
      </c>
      <c r="V52" s="237" t="s">
        <v>19</v>
      </c>
      <c r="W52" s="241" t="s">
        <v>20</v>
      </c>
      <c r="X52" s="241" t="s">
        <v>159</v>
      </c>
      <c r="Y52" s="241" t="s">
        <v>167</v>
      </c>
      <c r="Z52" s="242" t="s">
        <v>174</v>
      </c>
    </row>
    <row r="53" spans="2:50" x14ac:dyDescent="0.35">
      <c r="B53" s="123" t="s">
        <v>164</v>
      </c>
      <c r="C53" s="161" t="s">
        <v>22</v>
      </c>
      <c r="D53" s="152">
        <v>0</v>
      </c>
      <c r="E53" s="152">
        <v>0</v>
      </c>
      <c r="F53" s="178">
        <v>209.51890642000001</v>
      </c>
      <c r="G53" s="178">
        <v>196.40555762</v>
      </c>
      <c r="H53" s="178">
        <v>224.93987830999998</v>
      </c>
      <c r="I53" s="369">
        <v>240.95610900999998</v>
      </c>
      <c r="J53" s="390">
        <v>291.08989799</v>
      </c>
      <c r="K53" s="178">
        <v>46.945245700000001</v>
      </c>
      <c r="L53" s="178">
        <v>37.715694630000016</v>
      </c>
      <c r="M53" s="178">
        <v>53.758736399999997</v>
      </c>
      <c r="N53" s="178">
        <v>57.985880889999997</v>
      </c>
      <c r="O53" s="178">
        <v>48.123256439999999</v>
      </c>
      <c r="P53" s="178">
        <v>54.948590189999997</v>
      </c>
      <c r="Q53" s="178">
        <v>57.153959059999998</v>
      </c>
      <c r="R53" s="178">
        <v>64.71407262000001</v>
      </c>
      <c r="S53" s="369">
        <v>57.581287189999998</v>
      </c>
      <c r="T53" s="369">
        <v>57.723648799999999</v>
      </c>
      <c r="U53" s="369">
        <v>60.478161700000001</v>
      </c>
      <c r="V53" s="369">
        <v>65.173011319999986</v>
      </c>
      <c r="W53" s="369">
        <v>58.981621850000003</v>
      </c>
      <c r="X53" s="369">
        <v>69.961925219999998</v>
      </c>
      <c r="Y53" s="369">
        <v>90.232137919999985</v>
      </c>
      <c r="Z53" s="391">
        <v>71.914213000000004</v>
      </c>
      <c r="AB53" s="173"/>
      <c r="AC53" s="173"/>
      <c r="AD53" s="173"/>
      <c r="AE53" s="173"/>
      <c r="AF53" s="173"/>
      <c r="AG53" s="173"/>
      <c r="AH53" s="173"/>
      <c r="AI53" s="173"/>
      <c r="AJ53" s="173"/>
      <c r="AK53" s="173"/>
      <c r="AL53" s="173"/>
      <c r="AM53" s="173"/>
      <c r="AN53" s="173"/>
      <c r="AO53" s="173"/>
      <c r="AP53" s="173"/>
      <c r="AQ53" s="173"/>
      <c r="AR53" s="173"/>
      <c r="AS53" s="173"/>
      <c r="AT53" s="173"/>
      <c r="AU53" s="173"/>
      <c r="AV53" s="173"/>
      <c r="AW53" s="173"/>
      <c r="AX53" s="173"/>
    </row>
    <row r="54" spans="2:50" x14ac:dyDescent="0.35">
      <c r="B54" s="123" t="s">
        <v>165</v>
      </c>
      <c r="C54" s="161" t="s">
        <v>22</v>
      </c>
      <c r="D54" s="152">
        <v>0</v>
      </c>
      <c r="E54" s="152">
        <v>0</v>
      </c>
      <c r="F54" s="178">
        <v>137.76407771999999</v>
      </c>
      <c r="G54" s="178">
        <v>140.64350478</v>
      </c>
      <c r="H54" s="178">
        <v>156.19992306</v>
      </c>
      <c r="I54" s="369">
        <v>160.05556421</v>
      </c>
      <c r="J54" s="390">
        <v>152.4538105</v>
      </c>
      <c r="K54" s="178">
        <v>32.78328432</v>
      </c>
      <c r="L54" s="178">
        <v>32.783284850000001</v>
      </c>
      <c r="M54" s="178">
        <v>32.783285419999999</v>
      </c>
      <c r="N54" s="178">
        <v>42.293650190000001</v>
      </c>
      <c r="O54" s="178">
        <v>32.836587460000004</v>
      </c>
      <c r="P54" s="178">
        <v>32.836585939999999</v>
      </c>
      <c r="Q54" s="178">
        <v>38.825594119999998</v>
      </c>
      <c r="R54" s="178">
        <v>51.701155540000002</v>
      </c>
      <c r="S54" s="369">
        <v>40.452956729999997</v>
      </c>
      <c r="T54" s="369">
        <v>36.720663679999994</v>
      </c>
      <c r="U54" s="369">
        <v>42.987896239999998</v>
      </c>
      <c r="V54" s="369">
        <v>39.894047560000004</v>
      </c>
      <c r="W54" s="369">
        <v>38.076781159999996</v>
      </c>
      <c r="X54" s="369">
        <v>32.447637110000002</v>
      </c>
      <c r="Y54" s="369">
        <v>32.257650230000003</v>
      </c>
      <c r="Z54" s="391">
        <v>49.671742000000002</v>
      </c>
      <c r="AB54" s="173"/>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row>
    <row r="55" spans="2:50" x14ac:dyDescent="0.35">
      <c r="B55" s="123" t="s">
        <v>99</v>
      </c>
      <c r="C55" s="161" t="s">
        <v>22</v>
      </c>
      <c r="D55" s="152">
        <v>0</v>
      </c>
      <c r="E55" s="152">
        <v>0</v>
      </c>
      <c r="F55" s="178">
        <v>162.56043218999997</v>
      </c>
      <c r="G55" s="178">
        <v>125.04628694</v>
      </c>
      <c r="H55" s="178">
        <v>164.09360675000002</v>
      </c>
      <c r="I55" s="369">
        <v>160.79996293999997</v>
      </c>
      <c r="J55" s="390">
        <v>189.71148934999999</v>
      </c>
      <c r="K55" s="178">
        <v>33.879393780000001</v>
      </c>
      <c r="L55" s="178">
        <v>29.574105509999995</v>
      </c>
      <c r="M55" s="178">
        <v>32.827221690000002</v>
      </c>
      <c r="N55" s="178">
        <v>28.76556596</v>
      </c>
      <c r="O55" s="178">
        <v>39.592561959999998</v>
      </c>
      <c r="P55" s="178">
        <v>45.168089300000005</v>
      </c>
      <c r="Q55" s="178">
        <v>37.544317499999998</v>
      </c>
      <c r="R55" s="178">
        <v>41.788637990000005</v>
      </c>
      <c r="S55" s="369">
        <v>33.975155969999996</v>
      </c>
      <c r="T55" s="369">
        <v>41.207921129999995</v>
      </c>
      <c r="U55" s="369">
        <v>46.469217029999996</v>
      </c>
      <c r="V55" s="369">
        <v>39.147668809999985</v>
      </c>
      <c r="W55" s="369">
        <v>52.778594750000003</v>
      </c>
      <c r="X55" s="369">
        <v>47.368572439999987</v>
      </c>
      <c r="Y55" s="369">
        <v>47.142729160000016</v>
      </c>
      <c r="Z55" s="391">
        <v>42.421593000000001</v>
      </c>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row>
    <row r="56" spans="2:50" x14ac:dyDescent="0.35">
      <c r="B56" s="123" t="s">
        <v>166</v>
      </c>
      <c r="C56" s="161" t="s">
        <v>22</v>
      </c>
      <c r="D56" s="152">
        <v>0</v>
      </c>
      <c r="E56" s="152">
        <v>0</v>
      </c>
      <c r="F56" s="152">
        <v>0</v>
      </c>
      <c r="G56" s="152">
        <v>0</v>
      </c>
      <c r="H56" s="152">
        <v>0</v>
      </c>
      <c r="I56" s="369">
        <v>113.45410003912173</v>
      </c>
      <c r="J56" s="390">
        <v>264.21361448122684</v>
      </c>
      <c r="K56" s="152">
        <v>0</v>
      </c>
      <c r="L56" s="152">
        <v>0</v>
      </c>
      <c r="M56" s="152">
        <v>0</v>
      </c>
      <c r="N56" s="152">
        <v>0</v>
      </c>
      <c r="O56" s="152">
        <v>0</v>
      </c>
      <c r="P56" s="152">
        <v>0</v>
      </c>
      <c r="Q56" s="152">
        <v>0</v>
      </c>
      <c r="R56" s="152">
        <v>0</v>
      </c>
      <c r="S56" s="152">
        <v>0</v>
      </c>
      <c r="T56" s="369">
        <v>4.2747573195507069</v>
      </c>
      <c r="U56" s="369">
        <v>54.120640107655596</v>
      </c>
      <c r="V56" s="369">
        <v>55.058702611915415</v>
      </c>
      <c r="W56" s="369">
        <v>47.679571164526898</v>
      </c>
      <c r="X56" s="369">
        <v>69.114026349999989</v>
      </c>
      <c r="Y56" s="369">
        <v>79.344170379999994</v>
      </c>
      <c r="Z56" s="391">
        <v>68.075846586699996</v>
      </c>
      <c r="AB56" s="173"/>
      <c r="AC56" s="173"/>
      <c r="AD56" s="173"/>
      <c r="AE56" s="173"/>
      <c r="AF56" s="173"/>
      <c r="AG56" s="173"/>
      <c r="AH56" s="173"/>
      <c r="AI56" s="173"/>
      <c r="AJ56" s="173"/>
      <c r="AK56" s="173"/>
      <c r="AL56" s="173"/>
      <c r="AM56" s="173"/>
      <c r="AN56" s="173"/>
      <c r="AO56" s="173"/>
      <c r="AP56" s="173"/>
      <c r="AQ56" s="173"/>
      <c r="AR56" s="173"/>
      <c r="AS56" s="173"/>
      <c r="AT56" s="173"/>
      <c r="AU56" s="173"/>
      <c r="AV56" s="173"/>
      <c r="AW56" s="173"/>
      <c r="AX56" s="173"/>
    </row>
    <row r="57" spans="2:50" x14ac:dyDescent="0.35">
      <c r="B57" s="123" t="s">
        <v>100</v>
      </c>
      <c r="C57" s="161" t="s">
        <v>22</v>
      </c>
      <c r="D57" s="152">
        <v>0</v>
      </c>
      <c r="E57" s="152">
        <v>0</v>
      </c>
      <c r="F57" s="178">
        <v>328.86929789999988</v>
      </c>
      <c r="G57" s="178">
        <v>464.76005934999984</v>
      </c>
      <c r="H57" s="178">
        <v>377.97049475000006</v>
      </c>
      <c r="I57" s="369">
        <v>479.76563159278089</v>
      </c>
      <c r="J57" s="390">
        <v>798.98201457157609</v>
      </c>
      <c r="K57" s="178">
        <v>104.25761184000002</v>
      </c>
      <c r="L57" s="178">
        <v>148.23454990000005</v>
      </c>
      <c r="M57" s="178">
        <v>128.66852702999998</v>
      </c>
      <c r="N57" s="178">
        <v>83.599370579999984</v>
      </c>
      <c r="O57" s="178">
        <v>83.838918039999967</v>
      </c>
      <c r="P57" s="178">
        <v>74.785138860000004</v>
      </c>
      <c r="Q57" s="178">
        <v>100.8908009</v>
      </c>
      <c r="R57" s="178">
        <v>118.45563695000008</v>
      </c>
      <c r="S57" s="369">
        <v>90.559492089999949</v>
      </c>
      <c r="T57" s="369">
        <v>102.35708442999997</v>
      </c>
      <c r="U57" s="369">
        <v>150.20776290621657</v>
      </c>
      <c r="V57" s="369">
        <v>136.64129216656443</v>
      </c>
      <c r="W57" s="369">
        <v>194.53308378119613</v>
      </c>
      <c r="X57" s="369">
        <v>191.03398247000004</v>
      </c>
      <c r="Y57" s="369">
        <v>212.63206645</v>
      </c>
      <c r="Z57" s="391">
        <v>200.78288187037992</v>
      </c>
      <c r="AB57" s="173"/>
      <c r="AC57" s="173"/>
      <c r="AD57" s="173"/>
      <c r="AE57" s="173"/>
      <c r="AF57" s="173"/>
      <c r="AG57" s="173"/>
      <c r="AH57" s="173"/>
      <c r="AI57" s="173"/>
      <c r="AJ57" s="173"/>
      <c r="AK57" s="173"/>
      <c r="AL57" s="173"/>
      <c r="AM57" s="173"/>
      <c r="AN57" s="173"/>
      <c r="AO57" s="173"/>
      <c r="AP57" s="173"/>
      <c r="AQ57" s="173"/>
      <c r="AR57" s="173"/>
      <c r="AS57" s="173"/>
      <c r="AT57" s="173"/>
      <c r="AU57" s="173"/>
      <c r="AV57" s="173"/>
      <c r="AW57" s="173"/>
      <c r="AX57" s="173"/>
    </row>
    <row r="58" spans="2:50" x14ac:dyDescent="0.35">
      <c r="B58" s="123" t="s">
        <v>101</v>
      </c>
      <c r="C58" s="161" t="s">
        <v>22</v>
      </c>
      <c r="D58" s="152">
        <v>0</v>
      </c>
      <c r="E58" s="152">
        <v>0</v>
      </c>
      <c r="F58" s="178">
        <v>49.295687350000009</v>
      </c>
      <c r="G58" s="178">
        <v>32.488692739999998</v>
      </c>
      <c r="H58" s="178">
        <v>65.377849040000001</v>
      </c>
      <c r="I58" s="369">
        <v>204.96286186023553</v>
      </c>
      <c r="J58" s="390">
        <v>363.79350196053008</v>
      </c>
      <c r="K58" s="178">
        <v>7.7221047500000024</v>
      </c>
      <c r="L58" s="178">
        <v>8.0587664000000014</v>
      </c>
      <c r="M58" s="178">
        <v>7.5488247700000004</v>
      </c>
      <c r="N58" s="178">
        <v>9.1589968200000005</v>
      </c>
      <c r="O58" s="178">
        <v>15.452936779999998</v>
      </c>
      <c r="P58" s="178">
        <v>16.051954009999999</v>
      </c>
      <c r="Q58" s="178">
        <v>17.482128759999998</v>
      </c>
      <c r="R58" s="178">
        <v>16.390829489999998</v>
      </c>
      <c r="S58" s="369">
        <v>22.350711269999991</v>
      </c>
      <c r="T58" s="369">
        <v>20.342227380000004</v>
      </c>
      <c r="U58" s="369">
        <v>76.27296409181541</v>
      </c>
      <c r="V58" s="369">
        <v>85.996959118420136</v>
      </c>
      <c r="W58" s="369">
        <v>83.008744967630093</v>
      </c>
      <c r="X58" s="369">
        <v>99.673364409999991</v>
      </c>
      <c r="Y58" s="369">
        <v>80.670762660000008</v>
      </c>
      <c r="Z58" s="391">
        <v>100.44062992290002</v>
      </c>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row>
    <row r="59" spans="2:50" x14ac:dyDescent="0.35">
      <c r="B59" s="123" t="s">
        <v>102</v>
      </c>
      <c r="C59" s="161" t="s">
        <v>22</v>
      </c>
      <c r="D59" s="152">
        <v>0</v>
      </c>
      <c r="E59" s="152">
        <v>0</v>
      </c>
      <c r="F59" s="178">
        <v>16.139439060000001</v>
      </c>
      <c r="G59" s="178">
        <v>23.860588580000002</v>
      </c>
      <c r="H59" s="178">
        <v>30.221205219999995</v>
      </c>
      <c r="I59" s="369">
        <v>37.683048980000002</v>
      </c>
      <c r="J59" s="390">
        <v>37.255434200000003</v>
      </c>
      <c r="K59" s="178">
        <v>6.1753006099999999</v>
      </c>
      <c r="L59" s="178">
        <v>5.7117998499999993</v>
      </c>
      <c r="M59" s="178">
        <v>4.6897754200000001</v>
      </c>
      <c r="N59" s="178">
        <v>7.2837126999999988</v>
      </c>
      <c r="O59" s="178">
        <v>11.861843469999998</v>
      </c>
      <c r="P59" s="178">
        <v>5.4785261600000004</v>
      </c>
      <c r="Q59" s="178">
        <v>4.1637166299999997</v>
      </c>
      <c r="R59" s="178">
        <v>8.7171189599999988</v>
      </c>
      <c r="S59" s="369">
        <v>22.974303610000003</v>
      </c>
      <c r="T59" s="369">
        <v>4.3520373400000008</v>
      </c>
      <c r="U59" s="369">
        <v>2.33188905</v>
      </c>
      <c r="V59" s="369">
        <v>8.0248189800000009</v>
      </c>
      <c r="W59" s="369">
        <v>23.771328700000005</v>
      </c>
      <c r="X59" s="369">
        <v>2.6264919799999999</v>
      </c>
      <c r="Y59" s="369">
        <v>1.83308052</v>
      </c>
      <c r="Z59" s="391">
        <v>9.0245329999999999</v>
      </c>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row>
    <row r="60" spans="2:50" x14ac:dyDescent="0.35">
      <c r="B60" s="163" t="s">
        <v>103</v>
      </c>
      <c r="C60" s="164" t="s">
        <v>22</v>
      </c>
      <c r="D60" s="158">
        <v>0</v>
      </c>
      <c r="E60" s="158">
        <v>0</v>
      </c>
      <c r="F60" s="392">
        <v>47.852848870000003</v>
      </c>
      <c r="G60" s="392">
        <v>79.603424670000621</v>
      </c>
      <c r="H60" s="392">
        <v>116.56179465999992</v>
      </c>
      <c r="I60" s="393">
        <v>194.75391512786172</v>
      </c>
      <c r="J60" s="390">
        <v>265.56423646666588</v>
      </c>
      <c r="K60" s="392">
        <v>17.96705900000002</v>
      </c>
      <c r="L60" s="392">
        <v>14.303798859999944</v>
      </c>
      <c r="M60" s="392">
        <v>18.940629269999992</v>
      </c>
      <c r="N60" s="392">
        <v>28.391536180000603</v>
      </c>
      <c r="O60" s="392">
        <v>20.988895850000024</v>
      </c>
      <c r="P60" s="392">
        <v>22.056415780000002</v>
      </c>
      <c r="Q60" s="393">
        <v>28.0424830299999</v>
      </c>
      <c r="R60" s="369">
        <v>45.473999999999997</v>
      </c>
      <c r="S60" s="369">
        <v>45.973220260000005</v>
      </c>
      <c r="T60" s="369">
        <v>39.942929610449291</v>
      </c>
      <c r="U60" s="369">
        <v>54.048699914312451</v>
      </c>
      <c r="V60" s="369">
        <v>54.789065343099985</v>
      </c>
      <c r="W60" s="369">
        <v>66.091032116646815</v>
      </c>
      <c r="X60" s="369">
        <v>50.421690300000037</v>
      </c>
      <c r="Y60" s="369">
        <v>59.026918430000002</v>
      </c>
      <c r="Z60" s="391">
        <v>90.024595620018999</v>
      </c>
      <c r="AB60" s="173"/>
      <c r="AC60" s="173"/>
      <c r="AD60" s="173"/>
      <c r="AE60" s="173"/>
      <c r="AF60" s="173"/>
      <c r="AG60" s="173"/>
      <c r="AH60" s="173"/>
      <c r="AI60" s="173"/>
      <c r="AJ60" s="173"/>
      <c r="AK60" s="173"/>
      <c r="AL60" s="173"/>
      <c r="AM60" s="173"/>
      <c r="AN60" s="173"/>
      <c r="AO60" s="173"/>
      <c r="AP60" s="173"/>
      <c r="AQ60" s="173"/>
      <c r="AR60" s="173"/>
      <c r="AS60" s="173"/>
      <c r="AT60" s="173"/>
      <c r="AU60" s="173"/>
      <c r="AV60" s="173"/>
      <c r="AW60" s="173"/>
      <c r="AX60" s="173"/>
    </row>
    <row r="61" spans="2:50" x14ac:dyDescent="0.35">
      <c r="B61" s="165" t="s">
        <v>104</v>
      </c>
      <c r="C61" s="166" t="s">
        <v>22</v>
      </c>
      <c r="D61" s="167">
        <f t="shared" ref="D61:E61" si="1">SUM(D53:D60)</f>
        <v>0</v>
      </c>
      <c r="E61" s="168">
        <f t="shared" si="1"/>
        <v>0</v>
      </c>
      <c r="F61" s="481">
        <v>952.0006895099998</v>
      </c>
      <c r="G61" s="481">
        <v>1062.8081146800005</v>
      </c>
      <c r="H61" s="481">
        <v>1135.3647517899999</v>
      </c>
      <c r="I61" s="394">
        <v>1592.4311937599998</v>
      </c>
      <c r="J61" s="482">
        <v>2363.063999519999</v>
      </c>
      <c r="K61" s="481">
        <v>249.73000000000002</v>
      </c>
      <c r="L61" s="481">
        <v>276.38199999999995</v>
      </c>
      <c r="M61" s="481">
        <v>279.21699999999998</v>
      </c>
      <c r="N61" s="481">
        <v>257.47871332000062</v>
      </c>
      <c r="O61" s="481">
        <v>252.69499999999999</v>
      </c>
      <c r="P61" s="481">
        <v>251.32530024000002</v>
      </c>
      <c r="Q61" s="481">
        <v>284.10299999999989</v>
      </c>
      <c r="R61" s="481">
        <v>347.24145155000008</v>
      </c>
      <c r="S61" s="481">
        <v>313.86712711999991</v>
      </c>
      <c r="T61" s="481">
        <v>306.92126968999997</v>
      </c>
      <c r="U61" s="394">
        <v>486.91723104000005</v>
      </c>
      <c r="V61" s="394">
        <v>484.72556590999994</v>
      </c>
      <c r="W61" s="394">
        <v>564.92075848999991</v>
      </c>
      <c r="X61" s="394">
        <v>562.64769028000001</v>
      </c>
      <c r="Y61" s="394">
        <v>603.13951574999999</v>
      </c>
      <c r="Z61" s="483">
        <v>632.356034999999</v>
      </c>
      <c r="AB61" s="173"/>
      <c r="AC61" s="173"/>
      <c r="AD61" s="173"/>
      <c r="AE61" s="173"/>
      <c r="AF61" s="173"/>
      <c r="AG61" s="173"/>
      <c r="AH61" s="173"/>
      <c r="AI61" s="173"/>
      <c r="AJ61" s="173"/>
      <c r="AK61" s="173"/>
      <c r="AL61" s="173"/>
      <c r="AM61" s="173"/>
      <c r="AN61" s="173"/>
      <c r="AO61" s="173"/>
      <c r="AP61" s="173"/>
      <c r="AQ61" s="173"/>
      <c r="AR61" s="173"/>
      <c r="AS61" s="173"/>
      <c r="AT61" s="173"/>
      <c r="AU61" s="173"/>
      <c r="AV61" s="173"/>
      <c r="AW61" s="173"/>
      <c r="AX61" s="173"/>
    </row>
    <row r="63" spans="2:50" x14ac:dyDescent="0.35">
      <c r="F63" s="297"/>
      <c r="G63" s="297"/>
      <c r="H63" s="297"/>
      <c r="I63" s="297"/>
      <c r="J63" s="297"/>
    </row>
  </sheetData>
  <conditionalFormatting sqref="D22:M22">
    <cfRule type="containsText" dxfId="3" priority="1" operator="containsText" text="False">
      <formula>NOT(ISERROR(SEARCH("False",D22)))</formula>
    </cfRule>
  </conditionalFormatting>
  <pageMargins left="0.7" right="0.7" top="0.75" bottom="0.75" header="0.3" footer="0.3"/>
  <pageSetup paperSize="9" orientation="portrait" r:id="rId1"/>
  <ignoredErrors>
    <ignoredError sqref="D4:J4 D12:J12 D16:J16 D22:E22 F17:J21 G22:J22 E24:T30 E52:S55 C45:C4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9D6B4-CCF2-4330-AACA-95FF10F18812}">
  <sheetPr codeName="Sheet4"/>
  <dimension ref="A2:AY57"/>
  <sheetViews>
    <sheetView showGridLines="0" zoomScaleNormal="100" workbookViewId="0">
      <pane xSplit="3" ySplit="4" topLeftCell="F27" activePane="bottomRight" state="frozen"/>
      <selection pane="topRight" activeCell="D1" sqref="D1"/>
      <selection pane="bottomLeft" activeCell="A5" sqref="A5"/>
      <selection pane="bottomRight" activeCell="F1" sqref="F1"/>
    </sheetView>
  </sheetViews>
  <sheetFormatPr defaultColWidth="8.7265625" defaultRowHeight="14.5" outlineLevelCol="1" x14ac:dyDescent="0.35"/>
  <cols>
    <col min="1" max="1" width="3.6328125" style="17" customWidth="1"/>
    <col min="2" max="2" width="43" style="268" customWidth="1"/>
    <col min="3" max="3" width="9.90625" style="17" customWidth="1"/>
    <col min="4" max="5" width="10.54296875" style="17" hidden="1" customWidth="1"/>
    <col min="6" max="6" width="6.08984375" style="298" bestFit="1" customWidth="1"/>
    <col min="7" max="7" width="7.36328125" style="298" bestFit="1" customWidth="1"/>
    <col min="8" max="10" width="8.26953125" style="298" bestFit="1" customWidth="1"/>
    <col min="11" max="18" width="8.1796875" style="298" hidden="1" customWidth="1" outlineLevel="1"/>
    <col min="19" max="19" width="8.26953125" style="298" bestFit="1" customWidth="1" collapsed="1"/>
    <col min="20" max="26" width="8.26953125" style="298" bestFit="1" customWidth="1"/>
    <col min="27" max="31" width="18.7265625" customWidth="1"/>
    <col min="32" max="32" width="7.1796875" customWidth="1"/>
    <col min="33" max="33" width="8.54296875" bestFit="1" customWidth="1"/>
    <col min="34" max="34" width="10.26953125" bestFit="1" customWidth="1"/>
    <col min="35" max="49" width="9.54296875" bestFit="1" customWidth="1"/>
  </cols>
  <sheetData>
    <row r="2" spans="1:26" ht="28.5" x14ac:dyDescent="0.65">
      <c r="B2" s="319" t="s">
        <v>177</v>
      </c>
    </row>
    <row r="4" spans="1:26" ht="15.5" x14ac:dyDescent="0.35">
      <c r="B4" s="261" t="s">
        <v>171</v>
      </c>
      <c r="C4" s="71"/>
      <c r="D4" s="72" t="s">
        <v>2</v>
      </c>
      <c r="E4" s="34" t="s">
        <v>3</v>
      </c>
      <c r="F4" s="254" t="s">
        <v>4</v>
      </c>
      <c r="G4" s="254" t="s">
        <v>5</v>
      </c>
      <c r="H4" s="254" t="s">
        <v>6</v>
      </c>
      <c r="I4" s="254" t="s">
        <v>7</v>
      </c>
      <c r="J4" s="273" t="s">
        <v>173</v>
      </c>
      <c r="K4" s="254" t="s">
        <v>8</v>
      </c>
      <c r="L4" s="254" t="s">
        <v>9</v>
      </c>
      <c r="M4" s="254" t="s">
        <v>10</v>
      </c>
      <c r="N4" s="254" t="s">
        <v>11</v>
      </c>
      <c r="O4" s="254" t="s">
        <v>12</v>
      </c>
      <c r="P4" s="254" t="s">
        <v>13</v>
      </c>
      <c r="Q4" s="254" t="s">
        <v>14</v>
      </c>
      <c r="R4" s="254" t="s">
        <v>15</v>
      </c>
      <c r="S4" s="254" t="s">
        <v>16</v>
      </c>
      <c r="T4" s="254" t="s">
        <v>17</v>
      </c>
      <c r="U4" s="254" t="s">
        <v>18</v>
      </c>
      <c r="V4" s="254" t="s">
        <v>19</v>
      </c>
      <c r="W4" s="254" t="s">
        <v>20</v>
      </c>
      <c r="X4" s="254" t="s">
        <v>159</v>
      </c>
      <c r="Y4" s="254" t="s">
        <v>167</v>
      </c>
      <c r="Z4" s="274" t="s">
        <v>174</v>
      </c>
    </row>
    <row r="5" spans="1:26" x14ac:dyDescent="0.35">
      <c r="B5" s="262" t="s">
        <v>31</v>
      </c>
      <c r="C5" s="58" t="s">
        <v>22</v>
      </c>
      <c r="D5" s="60">
        <f>Group!D50</f>
        <v>0</v>
      </c>
      <c r="E5" s="51">
        <f>Group!E50</f>
        <v>0</v>
      </c>
      <c r="F5" s="460">
        <v>367.22500000000002</v>
      </c>
      <c r="G5" s="460">
        <v>606.64</v>
      </c>
      <c r="H5" s="460">
        <v>2140.5659999999998</v>
      </c>
      <c r="I5" s="460">
        <v>6289.7039999999997</v>
      </c>
      <c r="J5" s="484">
        <v>8060.0460000000012</v>
      </c>
      <c r="K5" s="460">
        <v>122.322</v>
      </c>
      <c r="L5" s="460">
        <v>127.84399999999999</v>
      </c>
      <c r="M5" s="460">
        <v>133.09900000000002</v>
      </c>
      <c r="N5" s="460">
        <v>223.38499999999988</v>
      </c>
      <c r="O5" s="460">
        <v>254.953</v>
      </c>
      <c r="P5" s="460">
        <v>377.09000000000003</v>
      </c>
      <c r="Q5" s="460">
        <v>671.4906304399999</v>
      </c>
      <c r="R5" s="460">
        <v>837.03236956000001</v>
      </c>
      <c r="S5" s="460">
        <v>915.11800000000005</v>
      </c>
      <c r="T5" s="460">
        <v>1160.1309999999999</v>
      </c>
      <c r="U5" s="460">
        <v>2442.6610000000001</v>
      </c>
      <c r="V5" s="460">
        <v>1771.7939999999999</v>
      </c>
      <c r="W5" s="460">
        <v>1731.4838569799999</v>
      </c>
      <c r="X5" s="460">
        <v>1994.0801430199999</v>
      </c>
      <c r="Y5" s="460">
        <v>2178.7840000000001</v>
      </c>
      <c r="Z5" s="485">
        <v>2155.6980000000012</v>
      </c>
    </row>
    <row r="6" spans="1:26" x14ac:dyDescent="0.35">
      <c r="B6" s="263" t="s">
        <v>32</v>
      </c>
      <c r="C6" s="59" t="s">
        <v>22</v>
      </c>
      <c r="D6" s="3">
        <f>Group!D77</f>
        <v>0</v>
      </c>
      <c r="E6" s="4">
        <f>Group!E77</f>
        <v>0</v>
      </c>
      <c r="F6" s="2">
        <v>172.89699999999999</v>
      </c>
      <c r="G6" s="2">
        <v>180.071</v>
      </c>
      <c r="H6" s="2">
        <v>625.21600000000001</v>
      </c>
      <c r="I6" s="2">
        <v>811.24300000000005</v>
      </c>
      <c r="J6" s="458">
        <v>1816.04</v>
      </c>
      <c r="K6" s="1">
        <v>35.225999999999999</v>
      </c>
      <c r="L6" s="1">
        <v>15.829000000000001</v>
      </c>
      <c r="M6" s="1">
        <v>22.973000000000006</v>
      </c>
      <c r="N6" s="1">
        <v>106.04299999999999</v>
      </c>
      <c r="O6" s="1">
        <v>111.43300000000001</v>
      </c>
      <c r="P6" s="1">
        <v>143.48399999999998</v>
      </c>
      <c r="Q6" s="1">
        <v>206.49100000000004</v>
      </c>
      <c r="R6" s="1">
        <v>163.80799999999999</v>
      </c>
      <c r="S6" s="1">
        <v>207.23</v>
      </c>
      <c r="T6" s="1">
        <v>220.69200000000004</v>
      </c>
      <c r="U6" s="1">
        <v>375.87400000000002</v>
      </c>
      <c r="V6" s="1">
        <v>7.4470000000000027</v>
      </c>
      <c r="W6" s="1">
        <v>355.22884821000002</v>
      </c>
      <c r="X6" s="1">
        <v>456.83715179000001</v>
      </c>
      <c r="Y6" s="1">
        <v>531.50900000000001</v>
      </c>
      <c r="Z6" s="462">
        <v>472.46499999999992</v>
      </c>
    </row>
    <row r="7" spans="1:26" x14ac:dyDescent="0.35">
      <c r="B7" s="262" t="s">
        <v>33</v>
      </c>
      <c r="C7" s="58" t="s">
        <v>22</v>
      </c>
      <c r="D7" s="35">
        <f>Group!D86</f>
        <v>0</v>
      </c>
      <c r="E7" s="36">
        <f>Group!E86</f>
        <v>0</v>
      </c>
      <c r="F7" s="463">
        <v>168.55500000000001</v>
      </c>
      <c r="G7" s="463">
        <v>120.836</v>
      </c>
      <c r="H7" s="463">
        <v>647.79899999999998</v>
      </c>
      <c r="I7" s="463">
        <v>932.452</v>
      </c>
      <c r="J7" s="464">
        <v>2017.5409999999999</v>
      </c>
      <c r="K7" s="463">
        <v>24.808</v>
      </c>
      <c r="L7" s="463">
        <v>9.5760000000000005</v>
      </c>
      <c r="M7" s="463">
        <v>-6.9460000000000015</v>
      </c>
      <c r="N7" s="463">
        <v>93.397999999999996</v>
      </c>
      <c r="O7" s="463">
        <v>107.696</v>
      </c>
      <c r="P7" s="463">
        <v>132.596</v>
      </c>
      <c r="Q7" s="463">
        <v>220.71193155999998</v>
      </c>
      <c r="R7" s="463">
        <v>186.79506844000002</v>
      </c>
      <c r="S7" s="463">
        <v>289.51400000000001</v>
      </c>
      <c r="T7" s="463">
        <v>280.85699999999997</v>
      </c>
      <c r="U7" s="463">
        <v>318.22800000000001</v>
      </c>
      <c r="V7" s="463">
        <v>43.853000000000065</v>
      </c>
      <c r="W7" s="463">
        <v>434.49791626000001</v>
      </c>
      <c r="X7" s="463">
        <v>535.15708373999996</v>
      </c>
      <c r="Y7" s="463">
        <v>613.91599999999994</v>
      </c>
      <c r="Z7" s="464">
        <v>433.97</v>
      </c>
    </row>
    <row r="8" spans="1:26" x14ac:dyDescent="0.35">
      <c r="A8" s="65"/>
      <c r="B8" s="264" t="s">
        <v>34</v>
      </c>
      <c r="C8" s="62" t="s">
        <v>22</v>
      </c>
      <c r="D8" s="3">
        <f>Group!D112</f>
        <v>0</v>
      </c>
      <c r="E8" s="4">
        <f>Group!E112</f>
        <v>0</v>
      </c>
      <c r="F8" s="2">
        <v>144.76599999999999</v>
      </c>
      <c r="G8" s="2">
        <v>72.938999999999965</v>
      </c>
      <c r="H8" s="2">
        <v>406.65900000000039</v>
      </c>
      <c r="I8" s="2">
        <v>530.1520000000005</v>
      </c>
      <c r="J8" s="458">
        <v>1247.8130000000001</v>
      </c>
      <c r="K8" s="2">
        <v>16.951000000000001</v>
      </c>
      <c r="L8" s="2">
        <v>-2.3589999999999782</v>
      </c>
      <c r="M8" s="2">
        <v>-17.961000000000016</v>
      </c>
      <c r="N8" s="2">
        <v>76.308000000000007</v>
      </c>
      <c r="O8" s="2">
        <v>81.96</v>
      </c>
      <c r="P8" s="2">
        <v>99.189000000000007</v>
      </c>
      <c r="Q8" s="2">
        <v>160.22581944999996</v>
      </c>
      <c r="R8" s="2">
        <v>65.284180550000229</v>
      </c>
      <c r="S8" s="2">
        <v>178.79399999999998</v>
      </c>
      <c r="T8" s="2">
        <v>155.51699999999988</v>
      </c>
      <c r="U8" s="2">
        <v>265.16600000000028</v>
      </c>
      <c r="V8" s="2">
        <v>-69.325000000000117</v>
      </c>
      <c r="W8" s="2">
        <v>244.93977154000004</v>
      </c>
      <c r="X8" s="2">
        <v>323.94322845999977</v>
      </c>
      <c r="Y8" s="2">
        <v>386.90800000000036</v>
      </c>
      <c r="Z8" s="458">
        <v>292.02199999999993</v>
      </c>
    </row>
    <row r="9" spans="1:26" x14ac:dyDescent="0.35">
      <c r="A9" s="65"/>
      <c r="B9" s="264" t="s">
        <v>35</v>
      </c>
      <c r="C9" s="257" t="s">
        <v>22</v>
      </c>
      <c r="D9" s="3">
        <v>758.02599999999995</v>
      </c>
      <c r="E9" s="4">
        <v>499.35199999999998</v>
      </c>
      <c r="F9" s="2">
        <v>144.76599999999999</v>
      </c>
      <c r="G9" s="2">
        <v>72.938999999999965</v>
      </c>
      <c r="H9" s="2">
        <v>406.65900000000039</v>
      </c>
      <c r="I9" s="2">
        <v>510.96400000000051</v>
      </c>
      <c r="J9" s="458">
        <v>1092.2770000000005</v>
      </c>
      <c r="K9" s="2">
        <v>16.951000000000001</v>
      </c>
      <c r="L9" s="2">
        <v>-2.3589999999999782</v>
      </c>
      <c r="M9" s="2">
        <v>-17.961000000000016</v>
      </c>
      <c r="N9" s="2">
        <v>76.308000000000007</v>
      </c>
      <c r="O9" s="2">
        <v>81.96</v>
      </c>
      <c r="P9" s="2">
        <v>99.189000000000007</v>
      </c>
      <c r="Q9" s="2">
        <v>160.22581944999996</v>
      </c>
      <c r="R9" s="2">
        <v>65.284180550000229</v>
      </c>
      <c r="S9" s="2">
        <v>178.79399999999998</v>
      </c>
      <c r="T9" s="2">
        <v>154.45099999999988</v>
      </c>
      <c r="U9" s="2">
        <v>247.41500000000028</v>
      </c>
      <c r="V9" s="2">
        <v>-69.696000000000112</v>
      </c>
      <c r="W9" s="2">
        <v>237.19877154000005</v>
      </c>
      <c r="X9" s="2">
        <v>271.59422845999978</v>
      </c>
      <c r="Y9" s="2">
        <v>352.42300000000034</v>
      </c>
      <c r="Z9" s="458">
        <v>231.06100000000038</v>
      </c>
    </row>
    <row r="10" spans="1:26" x14ac:dyDescent="0.35">
      <c r="A10" s="65"/>
      <c r="B10" s="265" t="s">
        <v>36</v>
      </c>
      <c r="C10" s="258" t="s">
        <v>22</v>
      </c>
      <c r="D10" s="259">
        <v>757.59100000000001</v>
      </c>
      <c r="E10" s="53">
        <v>496.971</v>
      </c>
      <c r="F10" s="467">
        <f>+F9</f>
        <v>144.76599999999999</v>
      </c>
      <c r="G10" s="467">
        <v>-34.222262800000003</v>
      </c>
      <c r="H10" s="467">
        <v>264.98004800000001</v>
      </c>
      <c r="I10" s="467">
        <v>477.80196599999999</v>
      </c>
      <c r="J10" s="468">
        <v>741.03426216000105</v>
      </c>
      <c r="K10" s="467">
        <v>-1.8276993799999999</v>
      </c>
      <c r="L10" s="467">
        <v>-24.72846968</v>
      </c>
      <c r="M10" s="467">
        <v>-39.730880999999997</v>
      </c>
      <c r="N10" s="467">
        <v>32.064787259999996</v>
      </c>
      <c r="O10" s="467">
        <v>58.223466419999994</v>
      </c>
      <c r="P10" s="467">
        <v>69.044325459999996</v>
      </c>
      <c r="Q10" s="467">
        <v>114.25525116</v>
      </c>
      <c r="R10" s="467">
        <v>23.457004960000006</v>
      </c>
      <c r="S10" s="467">
        <v>166.17070849999999</v>
      </c>
      <c r="T10" s="467">
        <v>149.88526235</v>
      </c>
      <c r="U10" s="467">
        <v>241.74599515</v>
      </c>
      <c r="V10" s="467">
        <v>-80</v>
      </c>
      <c r="W10" s="467">
        <v>181.06137926000005</v>
      </c>
      <c r="X10" s="467">
        <v>185.08817009999979</v>
      </c>
      <c r="Y10" s="467">
        <v>231.46640373000079</v>
      </c>
      <c r="Z10" s="468">
        <v>143.41830907000039</v>
      </c>
    </row>
    <row r="11" spans="1:26" x14ac:dyDescent="0.35">
      <c r="B11" s="266"/>
      <c r="C11" s="77"/>
      <c r="D11" s="77"/>
      <c r="E11" s="77"/>
      <c r="F11" s="299"/>
      <c r="G11" s="299"/>
      <c r="H11" s="299"/>
      <c r="I11" s="299"/>
      <c r="J11" s="299"/>
      <c r="K11" s="299"/>
      <c r="L11" s="299"/>
      <c r="M11" s="299"/>
      <c r="N11" s="299"/>
      <c r="O11" s="299"/>
      <c r="P11" s="299"/>
      <c r="Q11" s="299"/>
      <c r="R11" s="299"/>
      <c r="S11" s="299"/>
      <c r="T11" s="299"/>
      <c r="U11" s="301"/>
      <c r="V11" s="301"/>
      <c r="W11" s="299"/>
      <c r="X11" s="299"/>
      <c r="Y11" s="299"/>
      <c r="Z11" s="299"/>
    </row>
    <row r="12" spans="1:26" ht="15.5" x14ac:dyDescent="0.35">
      <c r="B12" s="261" t="s">
        <v>170</v>
      </c>
      <c r="C12" s="71" t="s">
        <v>1</v>
      </c>
      <c r="D12" s="72" t="s">
        <v>2</v>
      </c>
      <c r="E12" s="34" t="s">
        <v>3</v>
      </c>
      <c r="F12" s="254" t="s">
        <v>4</v>
      </c>
      <c r="G12" s="254" t="s">
        <v>5</v>
      </c>
      <c r="H12" s="254" t="s">
        <v>6</v>
      </c>
      <c r="I12" s="254" t="s">
        <v>7</v>
      </c>
      <c r="J12" s="273" t="s">
        <v>173</v>
      </c>
      <c r="K12" s="254" t="s">
        <v>8</v>
      </c>
      <c r="L12" s="254" t="s">
        <v>9</v>
      </c>
      <c r="M12" s="254" t="s">
        <v>10</v>
      </c>
      <c r="N12" s="254" t="s">
        <v>11</v>
      </c>
      <c r="O12" s="254" t="s">
        <v>12</v>
      </c>
      <c r="P12" s="254" t="s">
        <v>13</v>
      </c>
      <c r="Q12" s="254" t="s">
        <v>14</v>
      </c>
      <c r="R12" s="254" t="s">
        <v>15</v>
      </c>
      <c r="S12" s="254" t="s">
        <v>16</v>
      </c>
      <c r="T12" s="254" t="s">
        <v>17</v>
      </c>
      <c r="U12" s="254" t="s">
        <v>18</v>
      </c>
      <c r="V12" s="254" t="s">
        <v>19</v>
      </c>
      <c r="W12" s="254" t="s">
        <v>20</v>
      </c>
      <c r="X12" s="254" t="s">
        <v>159</v>
      </c>
      <c r="Y12" s="254" t="s">
        <v>167</v>
      </c>
      <c r="Z12" s="274" t="s">
        <v>174</v>
      </c>
    </row>
    <row r="13" spans="1:26" x14ac:dyDescent="0.35">
      <c r="B13" s="263" t="s">
        <v>24</v>
      </c>
      <c r="C13" s="5" t="s">
        <v>22</v>
      </c>
      <c r="D13" s="1">
        <f>Group!D121</f>
        <v>0</v>
      </c>
      <c r="E13" s="1">
        <f>Group!E121</f>
        <v>0</v>
      </c>
      <c r="F13" s="1">
        <v>891.36199999999997</v>
      </c>
      <c r="G13" s="1">
        <v>1716.19</v>
      </c>
      <c r="H13" s="1">
        <v>11261.583000000001</v>
      </c>
      <c r="I13" s="1">
        <v>20145.633000000002</v>
      </c>
      <c r="J13" s="486">
        <f>+Group!J121</f>
        <v>24822.501</v>
      </c>
      <c r="K13" s="1">
        <v>0</v>
      </c>
      <c r="L13" s="1">
        <v>0</v>
      </c>
      <c r="M13" s="1">
        <v>0</v>
      </c>
      <c r="N13" s="1">
        <v>1716.19</v>
      </c>
      <c r="O13" s="1">
        <v>3889.1469999999999</v>
      </c>
      <c r="P13" s="1">
        <v>7288.2049999999999</v>
      </c>
      <c r="Q13" s="1">
        <v>9400.7389999999923</v>
      </c>
      <c r="R13" s="1">
        <v>11261.583000000001</v>
      </c>
      <c r="S13" s="1">
        <v>12057.49</v>
      </c>
      <c r="T13" s="1">
        <v>13241.713</v>
      </c>
      <c r="U13" s="1">
        <v>16861.207999999999</v>
      </c>
      <c r="V13" s="1">
        <v>20145.633000000002</v>
      </c>
      <c r="W13" s="1">
        <v>24670.540616539998</v>
      </c>
      <c r="X13" s="1">
        <v>26913.425999999999</v>
      </c>
      <c r="Y13" s="1">
        <v>23619.838</v>
      </c>
      <c r="Z13" s="486">
        <f>+J13</f>
        <v>24822.501</v>
      </c>
    </row>
    <row r="14" spans="1:26" x14ac:dyDescent="0.35">
      <c r="A14" s="65"/>
      <c r="B14" s="267" t="s">
        <v>28</v>
      </c>
      <c r="C14" s="74" t="s">
        <v>22</v>
      </c>
      <c r="D14" s="260">
        <f>Group!D139</f>
        <v>0</v>
      </c>
      <c r="E14" s="260">
        <f>Group!E139</f>
        <v>0</v>
      </c>
      <c r="F14" s="260">
        <v>364.23500000000001</v>
      </c>
      <c r="G14" s="260">
        <v>1210.6130000000001</v>
      </c>
      <c r="H14" s="260">
        <v>9327.5210000000006</v>
      </c>
      <c r="I14" s="260">
        <v>17053.896000000001</v>
      </c>
      <c r="J14" s="459">
        <f>+Group!J139</f>
        <v>20545.835999999999</v>
      </c>
      <c r="K14" s="260">
        <v>0</v>
      </c>
      <c r="L14" s="260">
        <v>0</v>
      </c>
      <c r="M14" s="260">
        <v>0</v>
      </c>
      <c r="N14" s="260">
        <v>1210.6130000000001</v>
      </c>
      <c r="O14" s="260">
        <v>3180.7730000000001</v>
      </c>
      <c r="P14" s="260">
        <v>5652.0050000000001</v>
      </c>
      <c r="Q14" s="260">
        <v>7569.2669999999998</v>
      </c>
      <c r="R14" s="260">
        <v>9327.5210000000006</v>
      </c>
      <c r="S14" s="260">
        <v>10091.992</v>
      </c>
      <c r="T14" s="260">
        <v>11321.346</v>
      </c>
      <c r="U14" s="260">
        <v>14210.902</v>
      </c>
      <c r="V14" s="260">
        <v>17053.896000000001</v>
      </c>
      <c r="W14" s="260">
        <v>21143.203390400002</v>
      </c>
      <c r="X14" s="260">
        <v>23339.897000000001</v>
      </c>
      <c r="Y14" s="260">
        <v>19274.458999999999</v>
      </c>
      <c r="Z14" s="459">
        <f>+J14</f>
        <v>20545.835999999999</v>
      </c>
    </row>
    <row r="15" spans="1:26" x14ac:dyDescent="0.35">
      <c r="B15" s="266"/>
      <c r="C15" s="77"/>
      <c r="D15" s="77"/>
      <c r="E15" s="77"/>
      <c r="F15" s="299"/>
      <c r="G15" s="299"/>
      <c r="H15" s="299"/>
      <c r="I15" s="299"/>
      <c r="J15" s="299"/>
      <c r="K15" s="299"/>
      <c r="L15" s="299"/>
      <c r="M15" s="299"/>
      <c r="N15" s="299"/>
      <c r="O15" s="299"/>
      <c r="P15" s="299"/>
      <c r="Q15" s="299"/>
      <c r="R15" s="299"/>
      <c r="S15" s="299"/>
      <c r="T15" s="299"/>
      <c r="U15" s="299"/>
      <c r="V15" s="299"/>
      <c r="W15" s="299"/>
      <c r="X15" s="299"/>
      <c r="Y15" s="299"/>
      <c r="Z15" s="299"/>
    </row>
    <row r="16" spans="1:26" ht="15.5" x14ac:dyDescent="0.35">
      <c r="B16" s="261" t="s">
        <v>42</v>
      </c>
      <c r="C16" s="71"/>
      <c r="D16" s="34" t="s">
        <v>2</v>
      </c>
      <c r="E16" s="34" t="s">
        <v>3</v>
      </c>
      <c r="F16" s="254" t="s">
        <v>4</v>
      </c>
      <c r="G16" s="254" t="s">
        <v>5</v>
      </c>
      <c r="H16" s="254" t="s">
        <v>6</v>
      </c>
      <c r="I16" s="254" t="s">
        <v>7</v>
      </c>
      <c r="J16" s="274" t="s">
        <v>173</v>
      </c>
      <c r="K16" s="278" t="s">
        <v>8</v>
      </c>
      <c r="L16" s="254" t="s">
        <v>9</v>
      </c>
      <c r="M16" s="254" t="s">
        <v>10</v>
      </c>
      <c r="N16" s="254" t="s">
        <v>11</v>
      </c>
      <c r="O16" s="254" t="s">
        <v>12</v>
      </c>
      <c r="P16" s="254" t="s">
        <v>13</v>
      </c>
      <c r="Q16" s="254" t="s">
        <v>14</v>
      </c>
      <c r="R16" s="254" t="s">
        <v>15</v>
      </c>
      <c r="S16" s="254" t="s">
        <v>16</v>
      </c>
      <c r="T16" s="254" t="s">
        <v>17</v>
      </c>
      <c r="U16" s="254" t="s">
        <v>18</v>
      </c>
      <c r="V16" s="254" t="s">
        <v>19</v>
      </c>
      <c r="W16" s="254" t="s">
        <v>20</v>
      </c>
      <c r="X16" s="254" t="s">
        <v>159</v>
      </c>
      <c r="Y16" s="254" t="s">
        <v>167</v>
      </c>
      <c r="Z16" s="274" t="s">
        <v>174</v>
      </c>
    </row>
    <row r="17" spans="1:49" x14ac:dyDescent="0.35">
      <c r="B17" s="263" t="s">
        <v>43</v>
      </c>
      <c r="C17" s="59" t="s">
        <v>44</v>
      </c>
      <c r="D17" s="36">
        <f>Group!D96</f>
        <v>0</v>
      </c>
      <c r="E17" s="36">
        <f>Group!E96</f>
        <v>0</v>
      </c>
      <c r="F17" s="7">
        <v>0.47082034175233162</v>
      </c>
      <c r="G17" s="7">
        <v>0.29683337729130949</v>
      </c>
      <c r="H17" s="7">
        <v>0.2920797583442884</v>
      </c>
      <c r="I17" s="7">
        <v>0.12897951954495793</v>
      </c>
      <c r="J17" s="283">
        <v>0.22531385056611336</v>
      </c>
      <c r="K17" s="6">
        <v>0.28797763280521899</v>
      </c>
      <c r="L17" s="7">
        <v>0.12381496198491913</v>
      </c>
      <c r="M17" s="7">
        <v>0.17260084598682185</v>
      </c>
      <c r="N17" s="7">
        <v>0.47470958211160125</v>
      </c>
      <c r="O17" s="7">
        <v>0.43707271536322384</v>
      </c>
      <c r="P17" s="7">
        <v>0.38050332811795584</v>
      </c>
      <c r="Q17" s="7">
        <v>0.30751136447681343</v>
      </c>
      <c r="R17" s="7">
        <v>0.19570091427420949</v>
      </c>
      <c r="S17" s="7">
        <v>0.22645167071350358</v>
      </c>
      <c r="T17" s="7">
        <v>0.19023024123999796</v>
      </c>
      <c r="U17" s="7">
        <v>0.15387890501383533</v>
      </c>
      <c r="V17" s="7">
        <v>4.203084557234082E-3</v>
      </c>
      <c r="W17" s="7">
        <v>0.20515862552110598</v>
      </c>
      <c r="X17" s="7">
        <v>0.22909668570197386</v>
      </c>
      <c r="Y17" s="7">
        <v>0.24394754138088035</v>
      </c>
      <c r="Z17" s="283">
        <v>0.21917031049803806</v>
      </c>
    </row>
    <row r="18" spans="1:49" x14ac:dyDescent="0.35">
      <c r="B18" s="263" t="s">
        <v>45</v>
      </c>
      <c r="C18" s="59" t="s">
        <v>44</v>
      </c>
      <c r="D18" s="36">
        <f>Group!D97</f>
        <v>0</v>
      </c>
      <c r="E18" s="36">
        <f>Group!E97</f>
        <v>0</v>
      </c>
      <c r="F18" s="7">
        <v>0.45899652801416024</v>
      </c>
      <c r="G18" s="7">
        <v>0.19918897533957536</v>
      </c>
      <c r="H18" s="7">
        <v>0.30262977175195721</v>
      </c>
      <c r="I18" s="7">
        <v>0.14825053770415905</v>
      </c>
      <c r="J18" s="38">
        <v>0.25031383195579771</v>
      </c>
      <c r="K18" s="6">
        <v>0.20280897957848956</v>
      </c>
      <c r="L18" s="7">
        <v>7.4903788992835021E-2</v>
      </c>
      <c r="M18" s="7">
        <v>-5.2186718157161215E-2</v>
      </c>
      <c r="N18" s="7">
        <v>0.41810327461557423</v>
      </c>
      <c r="O18" s="7">
        <v>0.42241511180492092</v>
      </c>
      <c r="P18" s="7">
        <v>0.35162958444933567</v>
      </c>
      <c r="Q18" s="7">
        <v>0.32868951784982708</v>
      </c>
      <c r="R18" s="7">
        <v>0.22316349430810181</v>
      </c>
      <c r="S18" s="7">
        <v>0.31636794380615396</v>
      </c>
      <c r="T18" s="7">
        <v>0.24209076388787129</v>
      </c>
      <c r="U18" s="7">
        <v>0.13027923236175629</v>
      </c>
      <c r="V18" s="7">
        <v>2.4750619993069212E-2</v>
      </c>
      <c r="W18" s="7">
        <v>0.25093962875162906</v>
      </c>
      <c r="X18" s="7">
        <v>0.2683729064818397</v>
      </c>
      <c r="Y18" s="7">
        <v>0.28177001483396241</v>
      </c>
      <c r="Z18" s="38">
        <v>0.20131298539962453</v>
      </c>
    </row>
    <row r="19" spans="1:49" x14ac:dyDescent="0.35">
      <c r="A19" s="65"/>
      <c r="B19" s="264" t="s">
        <v>180</v>
      </c>
      <c r="C19" s="62" t="s">
        <v>44</v>
      </c>
      <c r="D19" s="36">
        <f>Group!D98</f>
        <v>0</v>
      </c>
      <c r="E19" s="36">
        <f>Group!E98</f>
        <v>0</v>
      </c>
      <c r="F19" s="52">
        <v>0.39421608005990871</v>
      </c>
      <c r="G19" s="52">
        <v>0.12023440590795194</v>
      </c>
      <c r="H19" s="52">
        <v>0.18997732375455859</v>
      </c>
      <c r="I19" s="52">
        <v>8.428886319610597E-2</v>
      </c>
      <c r="J19" s="64">
        <v>0.15481462512744965</v>
      </c>
      <c r="K19" s="63">
        <v>0.13857687088177106</v>
      </c>
      <c r="L19" s="52">
        <v>-1.8452176089609043E-2</v>
      </c>
      <c r="M19" s="52">
        <v>-0.13494466524917553</v>
      </c>
      <c r="N19" s="52">
        <v>0.34159858540188487</v>
      </c>
      <c r="O19" s="52">
        <v>0.32147101622652013</v>
      </c>
      <c r="P19" s="52">
        <v>0.26303800153809437</v>
      </c>
      <c r="Q19" s="52">
        <v>0.23861214466240674</v>
      </c>
      <c r="R19" s="52">
        <v>7.7994809907193846E-2</v>
      </c>
      <c r="S19" s="52">
        <v>0.1953780823893749</v>
      </c>
      <c r="T19" s="52">
        <v>0.13405124076505145</v>
      </c>
      <c r="U19" s="52">
        <v>0.10855620161782592</v>
      </c>
      <c r="V19" s="52">
        <v>-3.9127009121828003E-2</v>
      </c>
      <c r="W19" s="52">
        <v>0.14146234777332337</v>
      </c>
      <c r="X19" s="52">
        <v>0.16245246190024909</v>
      </c>
      <c r="Y19" s="52">
        <v>0.17757978762465684</v>
      </c>
      <c r="Z19" s="64">
        <v>0.1354651718376135</v>
      </c>
    </row>
    <row r="20" spans="1:49" x14ac:dyDescent="0.35">
      <c r="A20" s="65"/>
      <c r="B20" s="264" t="s">
        <v>46</v>
      </c>
      <c r="C20" s="62" t="s">
        <v>44</v>
      </c>
      <c r="D20" s="36">
        <f>Group!D99</f>
        <v>0</v>
      </c>
      <c r="E20" s="36">
        <f>Group!E99</f>
        <v>0</v>
      </c>
      <c r="F20" s="52">
        <v>0.39421608005990871</v>
      </c>
      <c r="G20" s="52">
        <v>0.12023440590795194</v>
      </c>
      <c r="H20" s="52">
        <v>0.18997732375455859</v>
      </c>
      <c r="I20" s="52">
        <v>8.1238163194961244E-2</v>
      </c>
      <c r="J20" s="64">
        <v>0.13551746478866253</v>
      </c>
      <c r="K20" s="63">
        <v>0.13857687088177106</v>
      </c>
      <c r="L20" s="52">
        <v>-1.8452176089609043E-2</v>
      </c>
      <c r="M20" s="52">
        <v>-0.13494466524917553</v>
      </c>
      <c r="N20" s="52">
        <v>0.34159858540188487</v>
      </c>
      <c r="O20" s="52">
        <v>0.32147101622652013</v>
      </c>
      <c r="P20" s="52">
        <v>0.26303800153809437</v>
      </c>
      <c r="Q20" s="52">
        <v>0.23861214466240674</v>
      </c>
      <c r="R20" s="52">
        <v>7.7994809907193846E-2</v>
      </c>
      <c r="S20" s="52">
        <v>0.1953780823893749</v>
      </c>
      <c r="T20" s="52">
        <v>0.13313237901581795</v>
      </c>
      <c r="U20" s="52">
        <v>0.10128912689890258</v>
      </c>
      <c r="V20" s="52">
        <v>-3.9336401410096276E-2</v>
      </c>
      <c r="W20" s="52">
        <v>0.1369916159390101</v>
      </c>
      <c r="X20" s="52">
        <v>0.13620025725178478</v>
      </c>
      <c r="Y20" s="52">
        <v>0.16175215165890713</v>
      </c>
      <c r="Z20" s="64">
        <v>0.10718616429574099</v>
      </c>
    </row>
    <row r="21" spans="1:49" x14ac:dyDescent="0.35">
      <c r="A21" s="65"/>
      <c r="B21" s="264" t="s">
        <v>47</v>
      </c>
      <c r="C21" s="62" t="s">
        <v>44</v>
      </c>
      <c r="D21" s="36">
        <f>Group!D100</f>
        <v>0</v>
      </c>
      <c r="E21" s="36">
        <f>Group!E100</f>
        <v>0</v>
      </c>
      <c r="F21" s="52">
        <v>0</v>
      </c>
      <c r="G21" s="52">
        <v>-5.6412802980350792E-2</v>
      </c>
      <c r="H21" s="52">
        <v>0.12378971169307558</v>
      </c>
      <c r="I21" s="52">
        <v>7.5965731614715093E-2</v>
      </c>
      <c r="J21" s="64">
        <v>9.1939210044210781E-2</v>
      </c>
      <c r="K21" s="63">
        <v>-1.4941706152613593E-2</v>
      </c>
      <c r="L21" s="52">
        <v>-0.19342690841963645</v>
      </c>
      <c r="M21" s="52">
        <v>-0.29850623220309686</v>
      </c>
      <c r="N21" s="52">
        <v>0.14354046717550423</v>
      </c>
      <c r="O21" s="52">
        <v>0.22836941091103063</v>
      </c>
      <c r="P21" s="52">
        <v>0.18309773650852579</v>
      </c>
      <c r="Q21" s="52">
        <v>0.1701516685126839</v>
      </c>
      <c r="R21" s="52">
        <v>2.802401175038257E-2</v>
      </c>
      <c r="S21" s="52">
        <v>0.18158391431487522</v>
      </c>
      <c r="T21" s="52">
        <v>0.12919684272724374</v>
      </c>
      <c r="U21" s="52">
        <v>9.8968295293534389E-2</v>
      </c>
      <c r="V21" s="52">
        <v>-4.5151975906905659E-2</v>
      </c>
      <c r="W21" s="52">
        <v>0.10457006487822627</v>
      </c>
      <c r="X21" s="52">
        <v>9.2818822126018941E-2</v>
      </c>
      <c r="Y21" s="52">
        <v>0.10623650794663481</v>
      </c>
      <c r="Z21" s="64">
        <v>6.6529870635868432E-2</v>
      </c>
    </row>
    <row r="22" spans="1:49" x14ac:dyDescent="0.35">
      <c r="A22" s="65"/>
      <c r="B22" s="267" t="s">
        <v>169</v>
      </c>
      <c r="C22" s="75" t="s">
        <v>44</v>
      </c>
      <c r="D22" s="76">
        <v>9.9989554144365805E-2</v>
      </c>
      <c r="E22" s="56">
        <v>9.3045952364008214E-2</v>
      </c>
      <c r="F22" s="56" t="s">
        <v>181</v>
      </c>
      <c r="G22" s="56">
        <v>5.5944426036374319E-2</v>
      </c>
      <c r="H22" s="56">
        <v>6.2670074441893903E-2</v>
      </c>
      <c r="I22" s="56">
        <v>3.3759884989487794E-2</v>
      </c>
      <c r="J22" s="57">
        <v>3.9125728739677401E-2</v>
      </c>
      <c r="K22" s="56"/>
      <c r="L22" s="56"/>
      <c r="M22" s="56"/>
      <c r="N22" s="56"/>
      <c r="O22" s="56">
        <v>0.11697423366338189</v>
      </c>
      <c r="P22" s="56">
        <v>8.0471369814407293E-2</v>
      </c>
      <c r="Q22" s="56">
        <v>8.1887079774159502E-2</v>
      </c>
      <c r="R22" s="56">
        <v>6.2670074441893875E-2</v>
      </c>
      <c r="S22" s="56">
        <v>6.1338287332433836E-2</v>
      </c>
      <c r="T22" s="56">
        <v>5.4574045875297732E-2</v>
      </c>
      <c r="U22" s="56">
        <v>5.68437653763929E-2</v>
      </c>
      <c r="V22" s="56">
        <v>3.375988498948776E-2</v>
      </c>
      <c r="W22" s="56">
        <v>4.3723459951895902E-2</v>
      </c>
      <c r="X22" s="56">
        <v>4.8354813044604213E-2</v>
      </c>
      <c r="Y22" s="56">
        <v>5.8237143157901808E-2</v>
      </c>
      <c r="Z22" s="57">
        <v>3.9125728739677401E-2</v>
      </c>
    </row>
    <row r="23" spans="1:49" x14ac:dyDescent="0.35">
      <c r="D23" s="22"/>
      <c r="I23" s="302"/>
      <c r="J23" s="302"/>
      <c r="K23" s="302"/>
      <c r="L23" s="302"/>
      <c r="M23" s="302"/>
      <c r="N23" s="302"/>
      <c r="O23" s="302"/>
      <c r="P23" s="302"/>
      <c r="Q23" s="302"/>
      <c r="R23" s="302"/>
      <c r="S23" s="302"/>
      <c r="U23" s="306"/>
      <c r="V23" s="306"/>
      <c r="W23" s="306"/>
      <c r="X23" s="306"/>
      <c r="Y23" s="307"/>
      <c r="Z23" s="306"/>
    </row>
    <row r="24" spans="1:49" ht="15.5" x14ac:dyDescent="0.35">
      <c r="B24" s="261" t="s">
        <v>57</v>
      </c>
      <c r="C24" s="71"/>
      <c r="D24" s="34" t="s">
        <v>2</v>
      </c>
      <c r="E24" s="34" t="s">
        <v>3</v>
      </c>
      <c r="F24" s="254" t="s">
        <v>4</v>
      </c>
      <c r="G24" s="254" t="s">
        <v>5</v>
      </c>
      <c r="H24" s="254" t="s">
        <v>6</v>
      </c>
      <c r="I24" s="254" t="s">
        <v>7</v>
      </c>
      <c r="J24" s="273" t="s">
        <v>173</v>
      </c>
      <c r="K24" s="254" t="s">
        <v>8</v>
      </c>
      <c r="L24" s="254" t="s">
        <v>9</v>
      </c>
      <c r="M24" s="254" t="s">
        <v>10</v>
      </c>
      <c r="N24" s="254" t="s">
        <v>11</v>
      </c>
      <c r="O24" s="254" t="s">
        <v>12</v>
      </c>
      <c r="P24" s="254" t="s">
        <v>13</v>
      </c>
      <c r="Q24" s="254" t="s">
        <v>14</v>
      </c>
      <c r="R24" s="254" t="s">
        <v>15</v>
      </c>
      <c r="S24" s="254" t="s">
        <v>16</v>
      </c>
      <c r="T24" s="254" t="s">
        <v>17</v>
      </c>
      <c r="U24" s="254" t="s">
        <v>18</v>
      </c>
      <c r="V24" s="254" t="s">
        <v>19</v>
      </c>
      <c r="W24" s="254" t="s">
        <v>20</v>
      </c>
      <c r="X24" s="254" t="s">
        <v>159</v>
      </c>
      <c r="Y24" s="254" t="s">
        <v>167</v>
      </c>
      <c r="Z24" s="274" t="s">
        <v>174</v>
      </c>
      <c r="AB24" s="80"/>
      <c r="AC24" s="80"/>
      <c r="AD24" s="80"/>
      <c r="AE24" s="80"/>
      <c r="AF24" s="80"/>
      <c r="AG24" s="80"/>
      <c r="AH24" s="80"/>
      <c r="AI24" s="80"/>
      <c r="AJ24" s="80"/>
      <c r="AK24" s="80"/>
      <c r="AL24" s="80"/>
      <c r="AM24" s="80"/>
      <c r="AN24" s="80"/>
      <c r="AO24" s="80"/>
      <c r="AP24" s="80"/>
      <c r="AQ24" s="80"/>
      <c r="AR24" s="80"/>
      <c r="AS24" s="80"/>
      <c r="AT24" s="80"/>
      <c r="AU24" s="80"/>
      <c r="AV24" s="80"/>
      <c r="AW24" s="80"/>
    </row>
    <row r="25" spans="1:49" x14ac:dyDescent="0.35">
      <c r="A25" s="65"/>
      <c r="B25" s="264" t="s">
        <v>76</v>
      </c>
      <c r="C25" s="33" t="s">
        <v>77</v>
      </c>
      <c r="D25" s="44">
        <v>0</v>
      </c>
      <c r="E25" s="14">
        <v>0</v>
      </c>
      <c r="F25" s="14">
        <v>240</v>
      </c>
      <c r="G25" s="14">
        <v>707</v>
      </c>
      <c r="H25" s="14">
        <v>993</v>
      </c>
      <c r="I25" s="14">
        <v>1327</v>
      </c>
      <c r="J25" s="23">
        <v>894</v>
      </c>
      <c r="K25" s="14">
        <v>201</v>
      </c>
      <c r="L25" s="14">
        <v>162</v>
      </c>
      <c r="M25" s="14">
        <v>190</v>
      </c>
      <c r="N25" s="14">
        <v>154</v>
      </c>
      <c r="O25" s="14">
        <v>192</v>
      </c>
      <c r="P25" s="14">
        <v>201</v>
      </c>
      <c r="Q25" s="14">
        <v>256</v>
      </c>
      <c r="R25" s="14">
        <v>344</v>
      </c>
      <c r="S25" s="14">
        <v>291</v>
      </c>
      <c r="T25" s="14">
        <v>267</v>
      </c>
      <c r="U25" s="14">
        <v>370</v>
      </c>
      <c r="V25" s="14">
        <v>399</v>
      </c>
      <c r="W25" s="14">
        <v>269</v>
      </c>
      <c r="X25" s="14">
        <v>206</v>
      </c>
      <c r="Y25" s="14">
        <v>187</v>
      </c>
      <c r="Z25" s="282">
        <v>232</v>
      </c>
      <c r="AB25" s="80"/>
      <c r="AC25" s="80"/>
      <c r="AD25" s="80"/>
      <c r="AE25" s="80"/>
      <c r="AF25" s="80"/>
      <c r="AG25" s="80"/>
      <c r="AH25" s="80"/>
      <c r="AI25" s="80"/>
      <c r="AJ25" s="80"/>
      <c r="AK25" s="80"/>
      <c r="AL25" s="80"/>
      <c r="AM25" s="80"/>
      <c r="AN25" s="80"/>
      <c r="AO25" s="80"/>
      <c r="AP25" s="80"/>
      <c r="AQ25" s="80"/>
      <c r="AR25" s="80"/>
      <c r="AS25" s="80"/>
      <c r="AT25" s="80"/>
      <c r="AU25" s="80"/>
      <c r="AV25" s="80"/>
    </row>
    <row r="26" spans="1:49" x14ac:dyDescent="0.35">
      <c r="A26" s="65"/>
      <c r="B26" s="264" t="s">
        <v>78</v>
      </c>
      <c r="C26" s="33" t="s">
        <v>77</v>
      </c>
      <c r="D26" s="44">
        <v>0</v>
      </c>
      <c r="E26" s="44">
        <v>0</v>
      </c>
      <c r="F26" s="14">
        <v>2</v>
      </c>
      <c r="G26" s="14">
        <v>2</v>
      </c>
      <c r="H26" s="14">
        <v>7</v>
      </c>
      <c r="I26" s="14">
        <v>6</v>
      </c>
      <c r="J26" s="23">
        <v>24</v>
      </c>
      <c r="K26" s="14">
        <v>2</v>
      </c>
      <c r="L26" s="14">
        <v>2</v>
      </c>
      <c r="M26" s="14">
        <v>2</v>
      </c>
      <c r="N26" s="14">
        <v>2</v>
      </c>
      <c r="O26" s="14">
        <v>2</v>
      </c>
      <c r="P26" s="14">
        <v>3</v>
      </c>
      <c r="Q26" s="14">
        <v>5</v>
      </c>
      <c r="R26" s="14">
        <v>6</v>
      </c>
      <c r="S26" s="14">
        <v>7</v>
      </c>
      <c r="T26" s="14">
        <v>10</v>
      </c>
      <c r="U26" s="14">
        <v>9</v>
      </c>
      <c r="V26" s="14">
        <v>6</v>
      </c>
      <c r="W26" s="14">
        <v>23</v>
      </c>
      <c r="X26" s="14">
        <v>23</v>
      </c>
      <c r="Y26" s="14">
        <v>25</v>
      </c>
      <c r="Z26" s="282">
        <v>24</v>
      </c>
      <c r="AB26" s="80"/>
      <c r="AC26" s="80"/>
      <c r="AD26" s="80"/>
      <c r="AE26" s="80"/>
      <c r="AF26" s="80"/>
      <c r="AG26" s="80"/>
      <c r="AH26" s="80"/>
      <c r="AI26" s="80"/>
      <c r="AJ26" s="80"/>
      <c r="AK26" s="80"/>
      <c r="AL26" s="80"/>
      <c r="AM26" s="80"/>
      <c r="AN26" s="80"/>
      <c r="AO26" s="80"/>
      <c r="AP26" s="80"/>
      <c r="AQ26" s="80"/>
      <c r="AR26" s="80"/>
      <c r="AS26" s="80"/>
      <c r="AT26" s="80"/>
      <c r="AU26" s="80"/>
      <c r="AV26" s="80"/>
    </row>
    <row r="27" spans="1:49" x14ac:dyDescent="0.35">
      <c r="A27" s="65"/>
      <c r="B27" s="264" t="s">
        <v>79</v>
      </c>
      <c r="C27" s="33" t="s">
        <v>77</v>
      </c>
      <c r="D27" s="44">
        <v>0</v>
      </c>
      <c r="E27" s="44">
        <v>0</v>
      </c>
      <c r="F27" s="14">
        <v>4</v>
      </c>
      <c r="G27" s="14">
        <v>8</v>
      </c>
      <c r="H27" s="14">
        <v>13</v>
      </c>
      <c r="I27" s="14">
        <v>16</v>
      </c>
      <c r="J27" s="488">
        <v>46</v>
      </c>
      <c r="K27" s="14">
        <v>4</v>
      </c>
      <c r="L27" s="14">
        <v>4</v>
      </c>
      <c r="M27" s="14">
        <v>5</v>
      </c>
      <c r="N27" s="14">
        <v>8</v>
      </c>
      <c r="O27" s="14">
        <v>6</v>
      </c>
      <c r="P27" s="14">
        <v>9</v>
      </c>
      <c r="Q27" s="14">
        <v>11</v>
      </c>
      <c r="R27" s="14">
        <v>12</v>
      </c>
      <c r="S27" s="14">
        <v>12</v>
      </c>
      <c r="T27" s="14">
        <v>13</v>
      </c>
      <c r="U27" s="14">
        <v>15</v>
      </c>
      <c r="V27" s="14">
        <v>16</v>
      </c>
      <c r="W27" s="14">
        <v>49</v>
      </c>
      <c r="X27" s="14">
        <v>49</v>
      </c>
      <c r="Y27" s="14">
        <v>48</v>
      </c>
      <c r="Z27" s="282">
        <v>46</v>
      </c>
      <c r="AB27" s="80"/>
      <c r="AC27" s="80"/>
      <c r="AD27" s="80"/>
      <c r="AE27" s="80"/>
      <c r="AF27" s="80"/>
      <c r="AG27" s="80"/>
      <c r="AH27" s="80"/>
      <c r="AI27" s="80"/>
      <c r="AJ27" s="80"/>
      <c r="AK27" s="80"/>
      <c r="AL27" s="80"/>
      <c r="AM27" s="80"/>
      <c r="AN27" s="80"/>
      <c r="AO27" s="80"/>
      <c r="AP27" s="80"/>
      <c r="AQ27" s="80"/>
      <c r="AR27" s="80"/>
      <c r="AS27" s="80"/>
      <c r="AT27" s="80"/>
      <c r="AU27" s="80"/>
      <c r="AV27" s="80"/>
    </row>
    <row r="28" spans="1:49" x14ac:dyDescent="0.35">
      <c r="A28" s="65"/>
      <c r="B28" s="264" t="s">
        <v>80</v>
      </c>
      <c r="C28" s="33" t="s">
        <v>81</v>
      </c>
      <c r="D28" s="44">
        <v>0</v>
      </c>
      <c r="E28" s="44">
        <v>0</v>
      </c>
      <c r="F28" s="14">
        <v>0</v>
      </c>
      <c r="G28" s="14">
        <v>0</v>
      </c>
      <c r="H28" s="14">
        <v>18.376000000000001</v>
      </c>
      <c r="I28" s="14">
        <v>25.475000000000001</v>
      </c>
      <c r="J28" s="23">
        <v>129.16800000000001</v>
      </c>
      <c r="K28" s="14">
        <v>0</v>
      </c>
      <c r="L28" s="14">
        <v>0</v>
      </c>
      <c r="M28" s="14">
        <v>0</v>
      </c>
      <c r="N28" s="14">
        <v>0</v>
      </c>
      <c r="O28" s="14">
        <v>0</v>
      </c>
      <c r="P28" s="14">
        <v>0</v>
      </c>
      <c r="Q28" s="14">
        <v>0</v>
      </c>
      <c r="R28" s="14">
        <v>18.376000000000001</v>
      </c>
      <c r="S28" s="14">
        <v>19.021999999999998</v>
      </c>
      <c r="T28" s="14">
        <v>20.318666666666669</v>
      </c>
      <c r="U28" s="14">
        <v>27.222999999999999</v>
      </c>
      <c r="V28" s="14">
        <v>25.475000000000001</v>
      </c>
      <c r="W28" s="14">
        <v>139.441</v>
      </c>
      <c r="X28" s="14">
        <v>140.43899999999999</v>
      </c>
      <c r="Y28" s="14">
        <v>137.56399999999999</v>
      </c>
      <c r="Z28" s="282">
        <v>129.16800000000001</v>
      </c>
      <c r="AB28" s="80"/>
      <c r="AC28" s="80"/>
      <c r="AD28" s="80"/>
      <c r="AE28" s="80"/>
      <c r="AF28" s="80"/>
      <c r="AG28" s="80"/>
      <c r="AH28" s="80"/>
      <c r="AI28" s="80"/>
      <c r="AJ28" s="80"/>
      <c r="AK28" s="80"/>
      <c r="AL28" s="80"/>
      <c r="AM28" s="80"/>
      <c r="AN28" s="80"/>
      <c r="AO28" s="80"/>
      <c r="AP28" s="80"/>
      <c r="AQ28" s="80"/>
      <c r="AR28" s="80"/>
      <c r="AS28" s="80"/>
      <c r="AT28" s="80"/>
      <c r="AU28" s="80"/>
      <c r="AV28" s="80"/>
    </row>
    <row r="29" spans="1:49" x14ac:dyDescent="0.35">
      <c r="A29" s="65"/>
      <c r="B29" s="264" t="s">
        <v>152</v>
      </c>
      <c r="C29" s="487" t="s">
        <v>81</v>
      </c>
      <c r="D29" s="44">
        <v>0</v>
      </c>
      <c r="E29" s="44">
        <v>0</v>
      </c>
      <c r="F29" s="44">
        <v>0</v>
      </c>
      <c r="G29" s="44">
        <v>0</v>
      </c>
      <c r="H29" s="44">
        <v>0</v>
      </c>
      <c r="I29" s="14">
        <v>480.322</v>
      </c>
      <c r="J29" s="23">
        <v>2424.2950000000001</v>
      </c>
      <c r="K29" s="44">
        <v>0</v>
      </c>
      <c r="L29" s="44">
        <v>0</v>
      </c>
      <c r="M29" s="44">
        <v>0</v>
      </c>
      <c r="N29" s="44">
        <v>0</v>
      </c>
      <c r="O29" s="44">
        <v>0</v>
      </c>
      <c r="P29" s="44">
        <v>0</v>
      </c>
      <c r="Q29" s="44">
        <v>0</v>
      </c>
      <c r="R29" s="44">
        <v>0</v>
      </c>
      <c r="S29" s="14">
        <v>109.979</v>
      </c>
      <c r="T29" s="14">
        <v>103.652</v>
      </c>
      <c r="U29" s="14">
        <v>135.04300000000001</v>
      </c>
      <c r="V29" s="14">
        <v>131.648</v>
      </c>
      <c r="W29" s="14">
        <v>449.74700000000001</v>
      </c>
      <c r="X29" s="14">
        <v>617.36099999999999</v>
      </c>
      <c r="Y29" s="14">
        <v>686.51599999999996</v>
      </c>
      <c r="Z29" s="282">
        <v>670.67100000000005</v>
      </c>
      <c r="AB29" s="80"/>
      <c r="AC29" s="80"/>
      <c r="AD29" s="80"/>
      <c r="AE29" s="80"/>
      <c r="AF29" s="80"/>
      <c r="AG29" s="80"/>
      <c r="AH29" s="80"/>
      <c r="AI29" s="80"/>
      <c r="AJ29" s="80"/>
      <c r="AK29" s="80"/>
      <c r="AL29" s="80"/>
      <c r="AM29" s="80"/>
      <c r="AN29" s="80"/>
      <c r="AO29" s="80"/>
      <c r="AP29" s="80"/>
      <c r="AQ29" s="80"/>
      <c r="AR29" s="80"/>
      <c r="AS29" s="80"/>
      <c r="AT29" s="80"/>
      <c r="AU29" s="80"/>
      <c r="AV29" s="80"/>
    </row>
    <row r="30" spans="1:49" x14ac:dyDescent="0.35">
      <c r="A30" s="65"/>
      <c r="B30" s="264" t="s">
        <v>82</v>
      </c>
      <c r="C30" s="33" t="s">
        <v>77</v>
      </c>
      <c r="D30" s="44">
        <v>0</v>
      </c>
      <c r="E30" s="44">
        <v>0</v>
      </c>
      <c r="F30" s="14">
        <v>0</v>
      </c>
      <c r="G30" s="14">
        <v>0</v>
      </c>
      <c r="H30" s="14">
        <v>8</v>
      </c>
      <c r="I30" s="14">
        <v>15</v>
      </c>
      <c r="J30" s="23">
        <v>15</v>
      </c>
      <c r="K30" s="14">
        <v>0</v>
      </c>
      <c r="L30" s="14">
        <v>0</v>
      </c>
      <c r="M30" s="14">
        <v>0</v>
      </c>
      <c r="N30" s="14">
        <v>0</v>
      </c>
      <c r="O30" s="14">
        <v>0</v>
      </c>
      <c r="P30" s="14">
        <v>2</v>
      </c>
      <c r="Q30" s="14">
        <v>5</v>
      </c>
      <c r="R30" s="14">
        <v>8</v>
      </c>
      <c r="S30" s="14">
        <v>9</v>
      </c>
      <c r="T30" s="14">
        <v>12</v>
      </c>
      <c r="U30" s="14">
        <v>15</v>
      </c>
      <c r="V30" s="14">
        <v>15</v>
      </c>
      <c r="W30" s="14">
        <v>14</v>
      </c>
      <c r="X30" s="14">
        <v>15</v>
      </c>
      <c r="Y30" s="14">
        <v>17</v>
      </c>
      <c r="Z30" s="282">
        <v>15</v>
      </c>
      <c r="AB30" s="80"/>
      <c r="AC30" s="80"/>
      <c r="AD30" s="80"/>
      <c r="AE30" s="80"/>
      <c r="AF30" s="80"/>
      <c r="AG30" s="80"/>
      <c r="AH30" s="80"/>
      <c r="AI30" s="80"/>
      <c r="AJ30" s="80"/>
      <c r="AK30" s="80"/>
      <c r="AL30" s="80"/>
      <c r="AM30" s="80"/>
      <c r="AN30" s="80"/>
      <c r="AO30" s="80"/>
      <c r="AP30" s="80"/>
      <c r="AQ30" s="80"/>
      <c r="AR30" s="80"/>
      <c r="AS30" s="80"/>
      <c r="AT30" s="80"/>
      <c r="AU30" s="80"/>
      <c r="AV30" s="80"/>
    </row>
    <row r="31" spans="1:49" x14ac:dyDescent="0.35">
      <c r="A31" s="65"/>
      <c r="B31" s="264" t="s">
        <v>83</v>
      </c>
      <c r="C31" s="33" t="s">
        <v>77</v>
      </c>
      <c r="D31" s="44">
        <v>0</v>
      </c>
      <c r="E31" s="44">
        <v>0</v>
      </c>
      <c r="F31" s="14">
        <v>0</v>
      </c>
      <c r="G31" s="14">
        <v>0</v>
      </c>
      <c r="H31" s="14">
        <v>6</v>
      </c>
      <c r="I31" s="14">
        <v>9</v>
      </c>
      <c r="J31" s="23">
        <v>4</v>
      </c>
      <c r="K31" s="14">
        <v>0</v>
      </c>
      <c r="L31" s="14">
        <v>0</v>
      </c>
      <c r="M31" s="14">
        <v>0</v>
      </c>
      <c r="N31" s="14">
        <v>0</v>
      </c>
      <c r="O31" s="14">
        <v>0</v>
      </c>
      <c r="P31" s="14">
        <v>0</v>
      </c>
      <c r="Q31" s="14">
        <v>4</v>
      </c>
      <c r="R31" s="14">
        <v>6</v>
      </c>
      <c r="S31" s="14">
        <v>7</v>
      </c>
      <c r="T31" s="14">
        <v>11</v>
      </c>
      <c r="U31" s="14">
        <v>9</v>
      </c>
      <c r="V31" s="14">
        <v>9</v>
      </c>
      <c r="W31" s="14">
        <v>5</v>
      </c>
      <c r="X31" s="14">
        <v>4</v>
      </c>
      <c r="Y31" s="14">
        <v>4</v>
      </c>
      <c r="Z31" s="282">
        <v>4</v>
      </c>
      <c r="AB31" s="80"/>
      <c r="AC31" s="80"/>
      <c r="AD31" s="80"/>
      <c r="AE31" s="80"/>
      <c r="AF31" s="80"/>
      <c r="AG31" s="80"/>
      <c r="AH31" s="80"/>
      <c r="AI31" s="80"/>
      <c r="AJ31" s="80"/>
      <c r="AK31" s="80"/>
      <c r="AL31" s="80"/>
      <c r="AM31" s="80"/>
      <c r="AN31" s="80"/>
      <c r="AO31" s="80"/>
      <c r="AP31" s="80"/>
      <c r="AQ31" s="80"/>
      <c r="AR31" s="80"/>
      <c r="AS31" s="80"/>
      <c r="AT31" s="80"/>
      <c r="AU31" s="80"/>
      <c r="AV31" s="80"/>
    </row>
    <row r="32" spans="1:49" x14ac:dyDescent="0.35">
      <c r="A32" s="65"/>
      <c r="B32" s="264" t="s">
        <v>154</v>
      </c>
      <c r="C32" s="33" t="s">
        <v>77</v>
      </c>
      <c r="D32" s="44">
        <v>0</v>
      </c>
      <c r="E32" s="44">
        <v>0</v>
      </c>
      <c r="F32" s="14">
        <v>0</v>
      </c>
      <c r="G32" s="14">
        <v>0</v>
      </c>
      <c r="H32" s="14">
        <v>1</v>
      </c>
      <c r="I32" s="14">
        <v>8</v>
      </c>
      <c r="J32" s="23">
        <v>6</v>
      </c>
      <c r="K32" s="14">
        <v>0</v>
      </c>
      <c r="L32" s="14">
        <v>0</v>
      </c>
      <c r="M32" s="14">
        <v>0</v>
      </c>
      <c r="N32" s="14">
        <v>0</v>
      </c>
      <c r="O32" s="14">
        <v>0</v>
      </c>
      <c r="P32" s="14">
        <v>0</v>
      </c>
      <c r="Q32" s="14">
        <v>0</v>
      </c>
      <c r="R32" s="14">
        <v>1</v>
      </c>
      <c r="S32" s="14">
        <v>1</v>
      </c>
      <c r="T32" s="14">
        <v>0</v>
      </c>
      <c r="U32" s="14">
        <v>7</v>
      </c>
      <c r="V32" s="14">
        <v>8</v>
      </c>
      <c r="W32" s="14">
        <v>7</v>
      </c>
      <c r="X32" s="14">
        <v>9</v>
      </c>
      <c r="Y32" s="14">
        <v>8</v>
      </c>
      <c r="Z32" s="282">
        <v>6</v>
      </c>
      <c r="AB32" s="80"/>
      <c r="AC32" s="80"/>
      <c r="AD32" s="80"/>
      <c r="AE32" s="80"/>
      <c r="AF32" s="80"/>
      <c r="AG32" s="80"/>
      <c r="AH32" s="80"/>
      <c r="AI32" s="80"/>
      <c r="AJ32" s="80"/>
      <c r="AK32" s="80"/>
      <c r="AL32" s="80"/>
      <c r="AM32" s="80"/>
      <c r="AN32" s="80"/>
      <c r="AO32" s="80"/>
      <c r="AP32" s="80"/>
      <c r="AQ32" s="80"/>
      <c r="AR32" s="80"/>
      <c r="AS32" s="80"/>
      <c r="AT32" s="80"/>
      <c r="AU32" s="80"/>
      <c r="AV32" s="80"/>
    </row>
    <row r="33" spans="1:51" x14ac:dyDescent="0.35">
      <c r="A33" s="65"/>
      <c r="B33" s="264" t="s">
        <v>84</v>
      </c>
      <c r="C33" s="33" t="s">
        <v>59</v>
      </c>
      <c r="D33" s="8">
        <v>0</v>
      </c>
      <c r="E33" s="8">
        <v>0</v>
      </c>
      <c r="F33" s="8">
        <v>0</v>
      </c>
      <c r="G33" s="14">
        <v>18.119585000000001</v>
      </c>
      <c r="H33" s="14">
        <v>19.654038997000001</v>
      </c>
      <c r="I33" s="14">
        <v>4.8074612090000004</v>
      </c>
      <c r="J33" s="23">
        <v>4.8185447730000002</v>
      </c>
      <c r="K33" s="8">
        <v>3.6033979999999999</v>
      </c>
      <c r="L33" s="8">
        <v>5.8149090000000001</v>
      </c>
      <c r="M33" s="8">
        <v>3.8712469999999999</v>
      </c>
      <c r="N33" s="8">
        <v>4.830031</v>
      </c>
      <c r="O33" s="8">
        <v>5.1661000000000001</v>
      </c>
      <c r="P33" s="8">
        <v>5.6443539999999999</v>
      </c>
      <c r="Q33" s="8">
        <v>4.8339980000000002</v>
      </c>
      <c r="R33" s="8">
        <v>4.0095885469999999</v>
      </c>
      <c r="S33" s="8">
        <v>1.340231</v>
      </c>
      <c r="T33" s="8">
        <v>0.97447481999999996</v>
      </c>
      <c r="U33" s="8">
        <v>1.0995813990000001</v>
      </c>
      <c r="V33" s="8">
        <v>1.39317399</v>
      </c>
      <c r="W33" s="8">
        <v>1.1918757400000002</v>
      </c>
      <c r="X33" s="8">
        <v>1.143589623</v>
      </c>
      <c r="Y33" s="8">
        <v>1.27173264</v>
      </c>
      <c r="Z33" s="279">
        <v>1.21134677</v>
      </c>
      <c r="AB33" s="80"/>
      <c r="AC33" s="80"/>
      <c r="AD33" s="80"/>
      <c r="AE33" s="80"/>
      <c r="AF33" s="80"/>
      <c r="AG33" s="80"/>
      <c r="AH33" s="80"/>
      <c r="AI33" s="80"/>
      <c r="AJ33" s="80"/>
      <c r="AK33" s="80"/>
      <c r="AL33" s="80"/>
      <c r="AM33" s="80"/>
      <c r="AN33" s="80"/>
      <c r="AO33" s="80"/>
      <c r="AP33" s="80"/>
      <c r="AQ33" s="80"/>
      <c r="AR33" s="80"/>
      <c r="AS33" s="80"/>
      <c r="AT33" s="80"/>
      <c r="AU33" s="80"/>
      <c r="AV33" s="80"/>
    </row>
    <row r="34" spans="1:51" x14ac:dyDescent="0.35">
      <c r="A34" s="65"/>
      <c r="B34" s="264" t="s">
        <v>199</v>
      </c>
      <c r="C34" s="33" t="s">
        <v>77</v>
      </c>
      <c r="D34" s="44">
        <v>0</v>
      </c>
      <c r="E34" s="44">
        <v>0</v>
      </c>
      <c r="F34" s="14">
        <v>0</v>
      </c>
      <c r="G34" s="14">
        <v>0</v>
      </c>
      <c r="H34" s="14">
        <v>0</v>
      </c>
      <c r="I34" s="14">
        <v>109</v>
      </c>
      <c r="J34" s="23">
        <f>+Z34</f>
        <v>107</v>
      </c>
      <c r="K34" s="14">
        <v>0</v>
      </c>
      <c r="L34" s="14">
        <v>0</v>
      </c>
      <c r="M34" s="14">
        <v>0</v>
      </c>
      <c r="N34" s="14">
        <v>0</v>
      </c>
      <c r="O34" s="14">
        <v>0</v>
      </c>
      <c r="P34" s="14">
        <v>0</v>
      </c>
      <c r="Q34" s="14">
        <v>0</v>
      </c>
      <c r="R34" s="14">
        <v>0</v>
      </c>
      <c r="S34" s="14">
        <v>0</v>
      </c>
      <c r="T34" s="14">
        <v>0</v>
      </c>
      <c r="U34" s="14">
        <v>0</v>
      </c>
      <c r="V34" s="14">
        <v>109</v>
      </c>
      <c r="W34" s="14">
        <v>114</v>
      </c>
      <c r="X34" s="14">
        <v>109</v>
      </c>
      <c r="Y34" s="14">
        <v>111</v>
      </c>
      <c r="Z34" s="282">
        <v>107</v>
      </c>
      <c r="AB34" s="80"/>
      <c r="AC34" s="80"/>
      <c r="AD34" s="80"/>
      <c r="AE34" s="80"/>
      <c r="AF34" s="80"/>
      <c r="AG34" s="80"/>
      <c r="AH34" s="80"/>
      <c r="AI34" s="80"/>
      <c r="AJ34" s="80"/>
      <c r="AK34" s="80"/>
      <c r="AL34" s="80"/>
      <c r="AM34" s="80"/>
      <c r="AN34" s="80"/>
      <c r="AO34" s="80"/>
      <c r="AP34" s="80"/>
      <c r="AQ34" s="80"/>
      <c r="AR34" s="80"/>
      <c r="AS34" s="80"/>
      <c r="AT34" s="80"/>
      <c r="AU34" s="80"/>
      <c r="AV34" s="80"/>
    </row>
    <row r="35" spans="1:51" x14ac:dyDescent="0.35">
      <c r="A35" s="65"/>
      <c r="B35" s="264" t="s">
        <v>201</v>
      </c>
      <c r="C35" s="257" t="s">
        <v>77</v>
      </c>
      <c r="D35" s="44"/>
      <c r="E35" s="44"/>
      <c r="F35" s="14">
        <v>22</v>
      </c>
      <c r="G35" s="14">
        <v>23</v>
      </c>
      <c r="H35" s="14">
        <v>45</v>
      </c>
      <c r="I35" s="14">
        <v>65</v>
      </c>
      <c r="J35" s="23">
        <v>66</v>
      </c>
      <c r="K35" s="14">
        <v>23</v>
      </c>
      <c r="L35" s="14">
        <v>23</v>
      </c>
      <c r="M35" s="14">
        <v>23</v>
      </c>
      <c r="N35" s="14">
        <v>23</v>
      </c>
      <c r="O35" s="14">
        <v>31</v>
      </c>
      <c r="P35" s="14">
        <v>42</v>
      </c>
      <c r="Q35" s="14">
        <v>44</v>
      </c>
      <c r="R35" s="14">
        <v>45</v>
      </c>
      <c r="S35" s="14">
        <v>54</v>
      </c>
      <c r="T35" s="14">
        <v>54</v>
      </c>
      <c r="U35" s="14">
        <v>65</v>
      </c>
      <c r="V35" s="14">
        <v>65</v>
      </c>
      <c r="W35" s="14">
        <v>65</v>
      </c>
      <c r="X35" s="14">
        <v>65</v>
      </c>
      <c r="Y35" s="14">
        <v>66</v>
      </c>
      <c r="Z35" s="473">
        <v>66</v>
      </c>
      <c r="AB35" s="80"/>
      <c r="AC35" s="80"/>
      <c r="AD35" s="80"/>
      <c r="AE35" s="80"/>
      <c r="AF35" s="80"/>
      <c r="AG35" s="80"/>
      <c r="AH35" s="80"/>
      <c r="AI35" s="80"/>
      <c r="AJ35" s="80"/>
      <c r="AK35" s="80"/>
      <c r="AL35" s="80"/>
      <c r="AM35" s="80"/>
      <c r="AN35" s="80"/>
      <c r="AO35" s="80"/>
      <c r="AP35" s="80"/>
      <c r="AQ35" s="80"/>
      <c r="AR35" s="80"/>
      <c r="AS35" s="80"/>
      <c r="AT35" s="80"/>
      <c r="AU35" s="80"/>
      <c r="AV35" s="80"/>
    </row>
    <row r="36" spans="1:51" x14ac:dyDescent="0.35">
      <c r="A36" s="65"/>
      <c r="B36" s="267" t="s">
        <v>85</v>
      </c>
      <c r="C36" s="74" t="s">
        <v>77</v>
      </c>
      <c r="D36" s="15">
        <v>0</v>
      </c>
      <c r="E36" s="15">
        <v>0</v>
      </c>
      <c r="F36" s="15">
        <v>0</v>
      </c>
      <c r="G36" s="15">
        <v>0</v>
      </c>
      <c r="H36" s="15">
        <v>0</v>
      </c>
      <c r="I36" s="15">
        <v>28984</v>
      </c>
      <c r="J36" s="280">
        <v>31615</v>
      </c>
      <c r="K36" s="15">
        <v>0</v>
      </c>
      <c r="L36" s="15">
        <v>0</v>
      </c>
      <c r="M36" s="15">
        <v>0</v>
      </c>
      <c r="N36" s="15">
        <v>0</v>
      </c>
      <c r="O36" s="15">
        <v>0</v>
      </c>
      <c r="P36" s="15">
        <v>0</v>
      </c>
      <c r="Q36" s="15">
        <v>0</v>
      </c>
      <c r="R36" s="15">
        <v>0</v>
      </c>
      <c r="S36" s="15">
        <v>4688</v>
      </c>
      <c r="T36" s="15">
        <v>7613</v>
      </c>
      <c r="U36" s="15">
        <v>8436</v>
      </c>
      <c r="V36" s="15">
        <v>8247</v>
      </c>
      <c r="W36" s="15">
        <v>6878</v>
      </c>
      <c r="X36" s="15">
        <v>7924</v>
      </c>
      <c r="Y36" s="15">
        <v>8205</v>
      </c>
      <c r="Z36" s="281">
        <v>8608</v>
      </c>
      <c r="AB36" s="80"/>
      <c r="AC36" s="80"/>
      <c r="AD36" s="80"/>
      <c r="AE36" s="80"/>
      <c r="AF36" s="80"/>
      <c r="AG36" s="80"/>
      <c r="AH36" s="80"/>
      <c r="AI36" s="80"/>
      <c r="AJ36" s="80"/>
      <c r="AK36" s="80"/>
      <c r="AL36" s="80"/>
      <c r="AM36" s="80"/>
      <c r="AN36" s="80"/>
      <c r="AO36" s="80"/>
      <c r="AP36" s="80"/>
      <c r="AQ36" s="80"/>
      <c r="AR36" s="80"/>
      <c r="AS36" s="80"/>
      <c r="AT36" s="80"/>
      <c r="AU36" s="80"/>
      <c r="AV36" s="80"/>
    </row>
    <row r="37" spans="1:51" x14ac:dyDescent="0.35">
      <c r="B37" s="266"/>
      <c r="C37" s="77"/>
      <c r="D37" s="77"/>
      <c r="E37" s="77"/>
      <c r="F37" s="299"/>
      <c r="G37" s="299"/>
      <c r="H37" s="299"/>
      <c r="I37" s="299"/>
      <c r="J37" s="299"/>
      <c r="K37" s="299"/>
      <c r="L37" s="299"/>
      <c r="M37" s="299"/>
      <c r="N37" s="299"/>
      <c r="O37" s="299"/>
      <c r="P37" s="299"/>
      <c r="Q37" s="299"/>
      <c r="R37" s="299"/>
      <c r="S37" s="299"/>
      <c r="T37" s="299"/>
      <c r="U37" s="299"/>
      <c r="V37" s="299"/>
      <c r="W37" s="299"/>
      <c r="X37" s="299"/>
      <c r="Y37" s="299"/>
      <c r="Z37" s="299"/>
      <c r="AB37" s="80"/>
    </row>
    <row r="38" spans="1:51" ht="15.5" x14ac:dyDescent="0.35">
      <c r="B38" s="261" t="s">
        <v>172</v>
      </c>
      <c r="C38" s="71"/>
      <c r="D38" s="34" t="s">
        <v>2</v>
      </c>
      <c r="E38" s="34" t="s">
        <v>3</v>
      </c>
      <c r="F38" s="254" t="s">
        <v>4</v>
      </c>
      <c r="G38" s="254" t="s">
        <v>5</v>
      </c>
      <c r="H38" s="254" t="s">
        <v>6</v>
      </c>
      <c r="I38" s="254" t="s">
        <v>7</v>
      </c>
      <c r="J38" s="273" t="s">
        <v>173</v>
      </c>
      <c r="K38" s="254" t="s">
        <v>8</v>
      </c>
      <c r="L38" s="254" t="s">
        <v>9</v>
      </c>
      <c r="M38" s="254" t="s">
        <v>10</v>
      </c>
      <c r="N38" s="254" t="s">
        <v>11</v>
      </c>
      <c r="O38" s="254" t="s">
        <v>12</v>
      </c>
      <c r="P38" s="254" t="s">
        <v>13</v>
      </c>
      <c r="Q38" s="254" t="s">
        <v>14</v>
      </c>
      <c r="R38" s="254" t="s">
        <v>15</v>
      </c>
      <c r="S38" s="254" t="s">
        <v>16</v>
      </c>
      <c r="T38" s="254" t="s">
        <v>17</v>
      </c>
      <c r="U38" s="254" t="s">
        <v>18</v>
      </c>
      <c r="V38" s="254" t="s">
        <v>19</v>
      </c>
      <c r="W38" s="254" t="s">
        <v>20</v>
      </c>
      <c r="X38" s="254" t="s">
        <v>159</v>
      </c>
      <c r="Y38" s="254" t="s">
        <v>167</v>
      </c>
      <c r="Z38" s="274" t="s">
        <v>174</v>
      </c>
    </row>
    <row r="39" spans="1:51" x14ac:dyDescent="0.35">
      <c r="B39" s="263" t="s">
        <v>106</v>
      </c>
      <c r="C39" s="5" t="s">
        <v>22</v>
      </c>
      <c r="D39" s="16">
        <v>0</v>
      </c>
      <c r="E39" s="16">
        <v>0</v>
      </c>
      <c r="F39" s="2">
        <v>0</v>
      </c>
      <c r="G39" s="2">
        <v>175.74179760999999</v>
      </c>
      <c r="H39" s="2">
        <v>961.24503518999995</v>
      </c>
      <c r="I39" s="2">
        <v>3951.1353331800001</v>
      </c>
      <c r="J39" s="465">
        <v>4765.9596809200002</v>
      </c>
      <c r="K39" s="2">
        <v>19.484567199999997</v>
      </c>
      <c r="L39" s="2">
        <v>24.169832489999997</v>
      </c>
      <c r="M39" s="2">
        <v>31.814215529999998</v>
      </c>
      <c r="N39" s="2">
        <v>100.27318239</v>
      </c>
      <c r="O39" s="2">
        <v>124.54802759999997</v>
      </c>
      <c r="P39" s="2">
        <v>167.59846854999998</v>
      </c>
      <c r="Q39" s="2">
        <v>294.63452675999997</v>
      </c>
      <c r="R39" s="2">
        <v>374.46401228000002</v>
      </c>
      <c r="S39" s="2">
        <v>499.81886436999997</v>
      </c>
      <c r="T39" s="2">
        <v>499.50460231999989</v>
      </c>
      <c r="U39" s="2">
        <v>1879.2735890200001</v>
      </c>
      <c r="V39" s="2">
        <v>1072.5382774699999</v>
      </c>
      <c r="W39" s="2">
        <v>951.60340080000003</v>
      </c>
      <c r="X39" s="2">
        <v>1155.2625705900002</v>
      </c>
      <c r="Y39" s="2">
        <v>1365.7249275300001</v>
      </c>
      <c r="Z39" s="466">
        <v>1293.368782</v>
      </c>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row>
    <row r="40" spans="1:51" x14ac:dyDescent="0.35">
      <c r="B40" s="263" t="s">
        <v>107</v>
      </c>
      <c r="C40" s="5" t="s">
        <v>22</v>
      </c>
      <c r="D40" s="14">
        <v>0</v>
      </c>
      <c r="E40" s="14">
        <v>0</v>
      </c>
      <c r="F40" s="2">
        <v>0</v>
      </c>
      <c r="G40" s="2">
        <v>79.396653270000002</v>
      </c>
      <c r="H40" s="2">
        <v>101.82140299999999</v>
      </c>
      <c r="I40" s="2">
        <v>95.545855430000003</v>
      </c>
      <c r="J40" s="465">
        <v>93.581982119999992</v>
      </c>
      <c r="K40" s="2">
        <v>20.905706249999998</v>
      </c>
      <c r="L40" s="2">
        <v>20.905706249999998</v>
      </c>
      <c r="M40" s="2">
        <v>22.806713800000001</v>
      </c>
      <c r="N40" s="2">
        <v>14.778526970000003</v>
      </c>
      <c r="O40" s="2">
        <v>20.905707</v>
      </c>
      <c r="P40" s="2">
        <v>22.960467000000001</v>
      </c>
      <c r="Q40" s="2">
        <v>23.205227109999999</v>
      </c>
      <c r="R40" s="2">
        <v>34.750001889999993</v>
      </c>
      <c r="S40" s="2">
        <v>21.775648</v>
      </c>
      <c r="T40" s="2">
        <v>22.042014000000002</v>
      </c>
      <c r="U40" s="2">
        <v>21.59937528</v>
      </c>
      <c r="V40" s="2">
        <v>30.128818150000004</v>
      </c>
      <c r="W40" s="2">
        <v>21.623466079999996</v>
      </c>
      <c r="X40" s="2">
        <v>21.361969439999999</v>
      </c>
      <c r="Y40" s="2">
        <v>22.8115466</v>
      </c>
      <c r="Z40" s="466">
        <v>27.785</v>
      </c>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row>
    <row r="41" spans="1:51" x14ac:dyDescent="0.35">
      <c r="B41" s="263" t="s">
        <v>108</v>
      </c>
      <c r="C41" s="5" t="s">
        <v>22</v>
      </c>
      <c r="D41" s="14">
        <v>0</v>
      </c>
      <c r="E41" s="14">
        <v>0</v>
      </c>
      <c r="F41" s="2">
        <v>9.7776618099999979</v>
      </c>
      <c r="G41" s="2">
        <v>111.76445687</v>
      </c>
      <c r="H41" s="2">
        <v>685.09733527000003</v>
      </c>
      <c r="I41" s="2">
        <v>1414.1355020400001</v>
      </c>
      <c r="J41" s="465">
        <v>2002.2847184799998</v>
      </c>
      <c r="K41" s="2">
        <v>22.554005969999999</v>
      </c>
      <c r="L41" s="2">
        <v>27.612171269999997</v>
      </c>
      <c r="M41" s="2">
        <v>25.925913100000002</v>
      </c>
      <c r="N41" s="2">
        <v>35.672366529999998</v>
      </c>
      <c r="O41" s="2">
        <v>42.168086280000004</v>
      </c>
      <c r="P41" s="2">
        <v>97.038279219999993</v>
      </c>
      <c r="Q41" s="2">
        <v>250.53112090000005</v>
      </c>
      <c r="R41" s="2">
        <v>295.35984887000001</v>
      </c>
      <c r="S41" s="2">
        <v>314.87398746000002</v>
      </c>
      <c r="T41" s="2">
        <v>535.63568617999999</v>
      </c>
      <c r="U41" s="2">
        <v>253.83144817999994</v>
      </c>
      <c r="V41" s="2">
        <v>309.79438022000016</v>
      </c>
      <c r="W41" s="2">
        <v>467.52722314000016</v>
      </c>
      <c r="X41" s="2">
        <v>547.32868360999998</v>
      </c>
      <c r="Y41" s="2">
        <v>468.52421372999981</v>
      </c>
      <c r="Z41" s="466">
        <v>518.90459799999996</v>
      </c>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row>
    <row r="42" spans="1:51" x14ac:dyDescent="0.35">
      <c r="B42" s="263" t="s">
        <v>156</v>
      </c>
      <c r="C42" s="5" t="s">
        <v>22</v>
      </c>
      <c r="D42" s="14">
        <v>0</v>
      </c>
      <c r="E42" s="14">
        <v>0</v>
      </c>
      <c r="F42" s="2">
        <v>338.54752317999998</v>
      </c>
      <c r="G42" s="2">
        <v>211.33977549999938</v>
      </c>
      <c r="H42" s="2">
        <v>248.12115938000005</v>
      </c>
      <c r="I42" s="2">
        <v>695.29810099999986</v>
      </c>
      <c r="J42" s="465">
        <v>1297.2581976699998</v>
      </c>
      <c r="K42" s="2">
        <v>57.398545129999995</v>
      </c>
      <c r="L42" s="2">
        <v>52.390609959999999</v>
      </c>
      <c r="M42" s="2">
        <v>50.105773819999996</v>
      </c>
      <c r="N42" s="2">
        <v>51.444846589999408</v>
      </c>
      <c r="O42" s="2">
        <v>49.630105990000011</v>
      </c>
      <c r="P42" s="2">
        <v>60.842702290000005</v>
      </c>
      <c r="Q42" s="2">
        <v>69.196519330000015</v>
      </c>
      <c r="R42" s="2">
        <v>68.451831769999998</v>
      </c>
      <c r="S42" s="2">
        <v>60.118072129999973</v>
      </c>
      <c r="T42" s="2">
        <v>62.400319200000006</v>
      </c>
      <c r="U42" s="2">
        <v>261.23615060999998</v>
      </c>
      <c r="V42" s="2">
        <v>311.54355905999995</v>
      </c>
      <c r="W42" s="2">
        <v>290.76215669999999</v>
      </c>
      <c r="X42" s="2">
        <v>304.95580433999999</v>
      </c>
      <c r="Y42" s="2">
        <v>321.75645463000001</v>
      </c>
      <c r="Z42" s="466">
        <v>379.78378199999997</v>
      </c>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row>
    <row r="43" spans="1:51" x14ac:dyDescent="0.35">
      <c r="B43" s="263" t="s">
        <v>109</v>
      </c>
      <c r="C43" s="5" t="s">
        <v>22</v>
      </c>
      <c r="D43" s="14">
        <v>0</v>
      </c>
      <c r="E43" s="14">
        <v>0</v>
      </c>
      <c r="F43" s="2">
        <v>0</v>
      </c>
      <c r="G43" s="2">
        <v>18.092834549999996</v>
      </c>
      <c r="H43" s="2">
        <v>131.85172738</v>
      </c>
      <c r="I43" s="2">
        <v>109.09122044</v>
      </c>
      <c r="J43" s="465">
        <v>0</v>
      </c>
      <c r="K43" s="2">
        <v>6.4413099999999996E-3</v>
      </c>
      <c r="L43" s="2">
        <v>3.7213259999999998E-2</v>
      </c>
      <c r="M43" s="2">
        <v>9.1037130000000008E-2</v>
      </c>
      <c r="N43" s="2">
        <v>17.958142849999994</v>
      </c>
      <c r="O43" s="2">
        <v>16.635000640000001</v>
      </c>
      <c r="P43" s="2">
        <v>27.189779059999999</v>
      </c>
      <c r="Q43" s="2">
        <v>32.3921025</v>
      </c>
      <c r="R43" s="2">
        <v>55.634845179999999</v>
      </c>
      <c r="S43" s="2">
        <v>12.859714659999998</v>
      </c>
      <c r="T43" s="2">
        <v>19.878941900000001</v>
      </c>
      <c r="U43" s="2">
        <v>29.988463530000001</v>
      </c>
      <c r="V43" s="2">
        <v>46.364100350000001</v>
      </c>
      <c r="W43" s="2">
        <v>0</v>
      </c>
      <c r="X43" s="2">
        <v>0</v>
      </c>
      <c r="Y43" s="2">
        <v>0</v>
      </c>
      <c r="Z43" s="466">
        <v>0</v>
      </c>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row>
    <row r="44" spans="1:51" x14ac:dyDescent="0.35">
      <c r="B44" s="269" t="s">
        <v>110</v>
      </c>
      <c r="C44" s="10" t="s">
        <v>22</v>
      </c>
      <c r="D44" s="15">
        <v>0</v>
      </c>
      <c r="E44" s="15">
        <v>0</v>
      </c>
      <c r="F44" s="489">
        <v>18.899613460000001</v>
      </c>
      <c r="G44" s="489">
        <v>10.288073480000005</v>
      </c>
      <c r="H44" s="260">
        <v>12.428696230000206</v>
      </c>
      <c r="I44" s="260">
        <v>24.497019890000008</v>
      </c>
      <c r="J44" s="465">
        <v>-99.038579920000004</v>
      </c>
      <c r="K44" s="260">
        <v>1.9634595399999999</v>
      </c>
      <c r="L44" s="260">
        <v>2.7114667700000097</v>
      </c>
      <c r="M44" s="260">
        <v>2.3553466200000597</v>
      </c>
      <c r="N44" s="260">
        <v>3.2579346700004059</v>
      </c>
      <c r="O44" s="260">
        <v>1.0660724900000993</v>
      </c>
      <c r="P44" s="260">
        <v>1.4614110499999988</v>
      </c>
      <c r="Q44" s="260">
        <v>1.5305034000000006</v>
      </c>
      <c r="R44" s="260">
        <v>8.3707092900001072</v>
      </c>
      <c r="S44" s="260">
        <v>5.6719857700000027</v>
      </c>
      <c r="T44" s="260">
        <v>20.669468690000002</v>
      </c>
      <c r="U44" s="260">
        <v>-3.26982368</v>
      </c>
      <c r="V44" s="260">
        <v>1.42538911</v>
      </c>
      <c r="W44" s="2">
        <v>-3.2580559999999995E-2</v>
      </c>
      <c r="X44" s="2">
        <v>-34.828672240000003</v>
      </c>
      <c r="Y44" s="2">
        <v>-3.4261119999999992E-2</v>
      </c>
      <c r="Z44" s="459">
        <v>-64.143066000000005</v>
      </c>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row>
    <row r="45" spans="1:51" x14ac:dyDescent="0.35">
      <c r="B45" s="270" t="s">
        <v>111</v>
      </c>
      <c r="C45" s="28" t="s">
        <v>22</v>
      </c>
      <c r="D45" s="27">
        <f t="shared" ref="D45:E45" si="0">SUM(D39:D44)</f>
        <v>0</v>
      </c>
      <c r="E45" s="27">
        <f t="shared" si="0"/>
        <v>0</v>
      </c>
      <c r="F45" s="476">
        <v>367.22479844999998</v>
      </c>
      <c r="G45" s="490">
        <v>606.62359127999935</v>
      </c>
      <c r="H45" s="476">
        <v>2140.5653564500003</v>
      </c>
      <c r="I45" s="490">
        <v>6289.7030319799997</v>
      </c>
      <c r="J45" s="491">
        <v>8060.0459992700007</v>
      </c>
      <c r="K45" s="490">
        <v>122.31272539999999</v>
      </c>
      <c r="L45" s="490">
        <v>127.82700000000001</v>
      </c>
      <c r="M45" s="490">
        <v>133.09900000000005</v>
      </c>
      <c r="N45" s="490">
        <v>223.38499999999979</v>
      </c>
      <c r="O45" s="490">
        <v>254.95300000000006</v>
      </c>
      <c r="P45" s="490">
        <v>377.09110716999993</v>
      </c>
      <c r="Q45" s="490">
        <v>671.49</v>
      </c>
      <c r="R45" s="490">
        <v>837.03124928000022</v>
      </c>
      <c r="S45" s="490">
        <v>915.1182723899999</v>
      </c>
      <c r="T45" s="490">
        <v>1160.1310322899999</v>
      </c>
      <c r="U45" s="490">
        <v>2442.6592029399999</v>
      </c>
      <c r="V45" s="490">
        <v>1771.79452436</v>
      </c>
      <c r="W45" s="490">
        <v>1731.4836661600002</v>
      </c>
      <c r="X45" s="490">
        <v>1994.08035574</v>
      </c>
      <c r="Y45" s="490">
        <v>2178.7828813699998</v>
      </c>
      <c r="Z45" s="492">
        <v>2155.6990959999998</v>
      </c>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row>
    <row r="47" spans="1:51" x14ac:dyDescent="0.35">
      <c r="B47" s="505" t="s">
        <v>200</v>
      </c>
      <c r="F47" s="310"/>
      <c r="G47" s="310"/>
      <c r="H47" s="310"/>
      <c r="I47" s="310"/>
      <c r="J47" s="310"/>
      <c r="K47" s="310"/>
      <c r="L47" s="310"/>
      <c r="M47" s="310"/>
      <c r="N47" s="310"/>
      <c r="O47" s="310"/>
      <c r="P47" s="310"/>
      <c r="Q47" s="310"/>
      <c r="R47" s="310"/>
      <c r="S47" s="310"/>
      <c r="T47" s="310"/>
      <c r="U47" s="310"/>
      <c r="V47" s="310"/>
      <c r="W47" s="310"/>
      <c r="X47" s="310"/>
      <c r="Y47" s="310"/>
      <c r="Z47" s="310"/>
    </row>
    <row r="51" spans="6:10" x14ac:dyDescent="0.35">
      <c r="F51" s="311"/>
      <c r="G51" s="311"/>
      <c r="H51" s="311"/>
      <c r="I51" s="311"/>
      <c r="J51" s="312"/>
    </row>
    <row r="52" spans="6:10" x14ac:dyDescent="0.35">
      <c r="F52" s="313"/>
      <c r="G52" s="313"/>
      <c r="H52" s="313"/>
      <c r="I52" s="313"/>
      <c r="J52" s="312"/>
    </row>
    <row r="53" spans="6:10" x14ac:dyDescent="0.35">
      <c r="F53" s="311"/>
      <c r="G53" s="311"/>
      <c r="H53" s="311"/>
      <c r="I53" s="311"/>
      <c r="J53" s="312"/>
    </row>
    <row r="54" spans="6:10" x14ac:dyDescent="0.35">
      <c r="F54" s="311"/>
      <c r="G54" s="311"/>
      <c r="H54" s="311"/>
      <c r="I54" s="311"/>
      <c r="J54" s="312"/>
    </row>
    <row r="55" spans="6:10" x14ac:dyDescent="0.35">
      <c r="F55" s="311"/>
      <c r="G55" s="311"/>
      <c r="H55" s="311"/>
      <c r="I55" s="311"/>
      <c r="J55" s="312"/>
    </row>
    <row r="56" spans="6:10" x14ac:dyDescent="0.35">
      <c r="F56" s="311"/>
      <c r="G56" s="311"/>
      <c r="H56" s="311"/>
      <c r="I56" s="311"/>
      <c r="J56" s="312"/>
    </row>
    <row r="57" spans="6:10" x14ac:dyDescent="0.35">
      <c r="G57" s="311"/>
      <c r="H57" s="311"/>
      <c r="I57" s="311"/>
      <c r="J57" s="311"/>
    </row>
  </sheetData>
  <conditionalFormatting sqref="D22:J22">
    <cfRule type="containsText" dxfId="2" priority="1" operator="containsText" text="False">
      <formula>NOT(ISERROR(SEARCH("False",D22)))</formula>
    </cfRule>
  </conditionalFormatting>
  <pageMargins left="0.7" right="0.7" top="0.75" bottom="0.75" header="0.3" footer="0.3"/>
  <pageSetup paperSize="9" orientation="portrait" r:id="rId1"/>
  <ignoredErrors>
    <ignoredError sqref="F4:J9 F12:J12 G10:J10 F11:I11 F16:J21 F15:I15 F24:J31 F23:I23 F38:J45 F37:I37 F33:J33 F32:I32 G22:J22 F14:I14 F13:I13 F36:J36 F34:H3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42D05-2EAD-4CC3-9883-16ACAF9C0786}">
  <sheetPr codeName="Sheet5"/>
  <dimension ref="A2:Z59"/>
  <sheetViews>
    <sheetView showGridLines="0" zoomScaleNormal="100" workbookViewId="0">
      <pane xSplit="3" ySplit="4" topLeftCell="F8" activePane="bottomRight" state="frozen"/>
      <selection pane="topRight" activeCell="D1" sqref="D1"/>
      <selection pane="bottomLeft" activeCell="A5" sqref="A5"/>
      <selection pane="bottomRight" activeCell="F1" sqref="F1"/>
    </sheetView>
  </sheetViews>
  <sheetFormatPr defaultColWidth="8.7265625" defaultRowHeight="14.5" outlineLevelCol="1" x14ac:dyDescent="0.35"/>
  <cols>
    <col min="1" max="1" width="3.7265625" style="17" customWidth="1"/>
    <col min="2" max="2" width="41" style="17" customWidth="1"/>
    <col min="3" max="3" width="11.54296875" style="17" customWidth="1"/>
    <col min="4" max="5" width="10.54296875" style="17" hidden="1" customWidth="1"/>
    <col min="6" max="6" width="6.08984375" style="17" bestFit="1" customWidth="1"/>
    <col min="7" max="8" width="7.36328125" style="17" bestFit="1" customWidth="1"/>
    <col min="9" max="10" width="9.453125" style="17" bestFit="1" customWidth="1"/>
    <col min="11" max="18" width="7.6328125" style="17" hidden="1" customWidth="1" outlineLevel="1"/>
    <col min="19" max="19" width="7.81640625" style="17" bestFit="1" customWidth="1" collapsed="1"/>
    <col min="20" max="20" width="7.81640625" style="17" bestFit="1" customWidth="1"/>
    <col min="21" max="25" width="8.26953125" style="17" bestFit="1" customWidth="1"/>
    <col min="26" max="26" width="8.36328125" style="17" bestFit="1" customWidth="1"/>
    <col min="27" max="27" width="18.81640625" customWidth="1"/>
    <col min="28" max="28" width="13" customWidth="1"/>
    <col min="29" max="29" width="15.26953125" customWidth="1"/>
    <col min="30" max="33" width="9.26953125" bestFit="1" customWidth="1"/>
    <col min="34" max="34" width="10.26953125" bestFit="1" customWidth="1"/>
    <col min="35" max="48" width="9.26953125" bestFit="1" customWidth="1"/>
    <col min="49" max="49" width="10.26953125" bestFit="1" customWidth="1"/>
  </cols>
  <sheetData>
    <row r="2" spans="1:26" ht="28.5" x14ac:dyDescent="0.65">
      <c r="B2" s="55" t="s">
        <v>178</v>
      </c>
    </row>
    <row r="4" spans="1:26" ht="15.5" x14ac:dyDescent="0.35">
      <c r="B4" s="236" t="s">
        <v>171</v>
      </c>
      <c r="C4" s="71"/>
      <c r="D4" s="72" t="s">
        <v>2</v>
      </c>
      <c r="E4" s="34" t="s">
        <v>3</v>
      </c>
      <c r="F4" s="254" t="s">
        <v>4</v>
      </c>
      <c r="G4" s="254" t="s">
        <v>5</v>
      </c>
      <c r="H4" s="254" t="s">
        <v>6</v>
      </c>
      <c r="I4" s="254" t="s">
        <v>7</v>
      </c>
      <c r="J4" s="273" t="s">
        <v>173</v>
      </c>
      <c r="K4" s="254" t="s">
        <v>8</v>
      </c>
      <c r="L4" s="254" t="s">
        <v>9</v>
      </c>
      <c r="M4" s="254" t="s">
        <v>10</v>
      </c>
      <c r="N4" s="254" t="s">
        <v>11</v>
      </c>
      <c r="O4" s="254" t="s">
        <v>12</v>
      </c>
      <c r="P4" s="254" t="s">
        <v>13</v>
      </c>
      <c r="Q4" s="254" t="s">
        <v>14</v>
      </c>
      <c r="R4" s="254" t="s">
        <v>15</v>
      </c>
      <c r="S4" s="254" t="s">
        <v>16</v>
      </c>
      <c r="T4" s="254" t="s">
        <v>17</v>
      </c>
      <c r="U4" s="254" t="s">
        <v>18</v>
      </c>
      <c r="V4" s="254" t="s">
        <v>19</v>
      </c>
      <c r="W4" s="254" t="s">
        <v>20</v>
      </c>
      <c r="X4" s="254" t="s">
        <v>159</v>
      </c>
      <c r="Y4" s="254" t="s">
        <v>167</v>
      </c>
      <c r="Z4" s="274" t="s">
        <v>174</v>
      </c>
    </row>
    <row r="5" spans="1:26" x14ac:dyDescent="0.35">
      <c r="B5" s="136" t="s">
        <v>31</v>
      </c>
      <c r="C5" s="19" t="s">
        <v>22</v>
      </c>
      <c r="D5" s="60">
        <v>1699.134</v>
      </c>
      <c r="E5" s="51">
        <v>2767.6260000000002</v>
      </c>
      <c r="F5" s="460">
        <v>560.77700000000004</v>
      </c>
      <c r="G5" s="460">
        <v>606.63800000000003</v>
      </c>
      <c r="H5" s="460">
        <v>531.64300000000003</v>
      </c>
      <c r="I5" s="460">
        <v>1935.2080000000001</v>
      </c>
      <c r="J5" s="493">
        <v>4681.134</v>
      </c>
      <c r="K5" s="460">
        <v>143.505</v>
      </c>
      <c r="L5" s="460">
        <v>138.52100000000002</v>
      </c>
      <c r="M5" s="460">
        <v>154.23899999999998</v>
      </c>
      <c r="N5" s="460">
        <v>170.37300000000005</v>
      </c>
      <c r="O5" s="460">
        <v>143.08000000000001</v>
      </c>
      <c r="P5" s="460">
        <v>122.48400000000001</v>
      </c>
      <c r="Q5" s="460">
        <v>131.916</v>
      </c>
      <c r="R5" s="460">
        <v>134.16300000000001</v>
      </c>
      <c r="S5" s="460">
        <v>139.381</v>
      </c>
      <c r="T5" s="460">
        <v>126.65099999999998</v>
      </c>
      <c r="U5" s="460">
        <v>852.505</v>
      </c>
      <c r="V5" s="460">
        <v>816.67100000000005</v>
      </c>
      <c r="W5" s="460">
        <v>1081.0329999999999</v>
      </c>
      <c r="X5" s="460">
        <v>1079.7310000000002</v>
      </c>
      <c r="Y5" s="460">
        <v>1265.029</v>
      </c>
      <c r="Z5" s="485">
        <v>1255.3409999999999</v>
      </c>
    </row>
    <row r="6" spans="1:26" x14ac:dyDescent="0.35">
      <c r="B6" s="123" t="s">
        <v>32</v>
      </c>
      <c r="C6" s="5" t="s">
        <v>22</v>
      </c>
      <c r="D6" s="3">
        <v>1056.896</v>
      </c>
      <c r="E6" s="4">
        <v>1599.204</v>
      </c>
      <c r="F6" s="1">
        <v>137.44499999999999</v>
      </c>
      <c r="G6" s="1">
        <v>168.518</v>
      </c>
      <c r="H6" s="1">
        <v>66.58</v>
      </c>
      <c r="I6" s="1">
        <v>229.899</v>
      </c>
      <c r="J6" s="494">
        <v>652.87800000000004</v>
      </c>
      <c r="K6" s="1">
        <v>35.225999999999999</v>
      </c>
      <c r="L6" s="1">
        <v>46.872</v>
      </c>
      <c r="M6" s="1">
        <v>49.554999999999993</v>
      </c>
      <c r="N6" s="1">
        <v>36.865000000000002</v>
      </c>
      <c r="O6" s="1">
        <v>12.255000000000001</v>
      </c>
      <c r="P6" s="1">
        <v>14.436999999999999</v>
      </c>
      <c r="Q6" s="1">
        <v>23.643000000000001</v>
      </c>
      <c r="R6" s="1">
        <v>16.244999999999997</v>
      </c>
      <c r="S6" s="1">
        <v>18.23</v>
      </c>
      <c r="T6" s="1">
        <v>31.291999999999998</v>
      </c>
      <c r="U6" s="1">
        <v>102.17100000000001</v>
      </c>
      <c r="V6" s="1">
        <v>78.205999999999989</v>
      </c>
      <c r="W6" s="1">
        <v>149.739</v>
      </c>
      <c r="X6" s="1">
        <v>158.54799999999997</v>
      </c>
      <c r="Y6" s="1">
        <v>178.90300000000005</v>
      </c>
      <c r="Z6" s="486">
        <v>165.68800000000002</v>
      </c>
    </row>
    <row r="7" spans="1:26" x14ac:dyDescent="0.35">
      <c r="B7" s="136" t="s">
        <v>33</v>
      </c>
      <c r="C7" s="19" t="s">
        <v>22</v>
      </c>
      <c r="D7" s="35">
        <v>781.63699999999994</v>
      </c>
      <c r="E7" s="36">
        <v>1126.1890000000001</v>
      </c>
      <c r="F7" s="460">
        <v>154.60599999999999</v>
      </c>
      <c r="G7" s="460">
        <v>188.38200000000001</v>
      </c>
      <c r="H7" s="460">
        <v>187.67</v>
      </c>
      <c r="I7" s="460">
        <v>15.664999999999992</v>
      </c>
      <c r="J7" s="493">
        <v>356.59500000000003</v>
      </c>
      <c r="K7" s="460">
        <v>38.859000000000002</v>
      </c>
      <c r="L7" s="460">
        <v>52.612999999999992</v>
      </c>
      <c r="M7" s="460">
        <v>52.410000000000011</v>
      </c>
      <c r="N7" s="460">
        <v>44.5</v>
      </c>
      <c r="O7" s="460">
        <v>99.676000000000002</v>
      </c>
      <c r="P7" s="460">
        <v>30.380999999999986</v>
      </c>
      <c r="Q7" s="460">
        <v>37.938000000000017</v>
      </c>
      <c r="R7" s="460">
        <v>19.674999999999983</v>
      </c>
      <c r="S7" s="460">
        <v>31.667999999999999</v>
      </c>
      <c r="T7" s="460">
        <v>21.185000000000002</v>
      </c>
      <c r="U7" s="460">
        <v>66.268000000000001</v>
      </c>
      <c r="V7" s="460">
        <v>-103.45600000000002</v>
      </c>
      <c r="W7" s="460">
        <v>92.888999999999996</v>
      </c>
      <c r="X7" s="460">
        <v>96.091999999999999</v>
      </c>
      <c r="Y7" s="460">
        <v>91.536000000000016</v>
      </c>
      <c r="Z7" s="485">
        <v>76.078000000000017</v>
      </c>
    </row>
    <row r="8" spans="1:26" x14ac:dyDescent="0.35">
      <c r="A8" s="65"/>
      <c r="B8" s="127" t="s">
        <v>34</v>
      </c>
      <c r="C8" s="33" t="s">
        <v>22</v>
      </c>
      <c r="D8" s="3">
        <v>758.02599999999995</v>
      </c>
      <c r="E8" s="4">
        <v>499.35199999999998</v>
      </c>
      <c r="F8" s="2">
        <v>107.733</v>
      </c>
      <c r="G8" s="2">
        <v>133.60700000000003</v>
      </c>
      <c r="H8" s="2">
        <v>128.28800000000004</v>
      </c>
      <c r="I8" s="2">
        <v>-130.06800000000035</v>
      </c>
      <c r="J8" s="494">
        <v>118.9</v>
      </c>
      <c r="K8" s="2">
        <v>27.827999999999999</v>
      </c>
      <c r="L8" s="2">
        <v>42.353999999999985</v>
      </c>
      <c r="M8" s="2">
        <v>39.914999999999978</v>
      </c>
      <c r="N8" s="2">
        <v>23.510000000000012</v>
      </c>
      <c r="O8" s="2">
        <v>85.058999999999997</v>
      </c>
      <c r="P8" s="2">
        <v>15.68700000000001</v>
      </c>
      <c r="Q8" s="2">
        <v>23.169</v>
      </c>
      <c r="R8" s="2">
        <v>4.3730000000000313</v>
      </c>
      <c r="S8" s="2">
        <v>16.737000000000005</v>
      </c>
      <c r="T8" s="2">
        <v>8.6329999999999991</v>
      </c>
      <c r="U8" s="2">
        <v>24.200000000000053</v>
      </c>
      <c r="V8" s="2">
        <v>-179.63800000000012</v>
      </c>
      <c r="W8" s="2">
        <v>50.119999999999919</v>
      </c>
      <c r="X8" s="2">
        <v>39.941000000000109</v>
      </c>
      <c r="Y8" s="2">
        <v>35.607999999999592</v>
      </c>
      <c r="Z8" s="466">
        <v>-6.7689999999996147</v>
      </c>
    </row>
    <row r="9" spans="1:26" x14ac:dyDescent="0.35">
      <c r="A9" s="65"/>
      <c r="B9" s="127" t="s">
        <v>35</v>
      </c>
      <c r="C9" s="33" t="s">
        <v>22</v>
      </c>
      <c r="D9" s="3">
        <v>758.02599999999995</v>
      </c>
      <c r="E9" s="4">
        <v>499.35199999999998</v>
      </c>
      <c r="F9" s="2">
        <v>107.733</v>
      </c>
      <c r="G9" s="2">
        <v>133.60700000000003</v>
      </c>
      <c r="H9" s="2">
        <v>128.28800000000004</v>
      </c>
      <c r="I9" s="2">
        <v>-140.22600000000034</v>
      </c>
      <c r="J9" s="494">
        <v>88.165000000000006</v>
      </c>
      <c r="K9" s="2">
        <v>27.827999999999999</v>
      </c>
      <c r="L9" s="2">
        <v>42.353999999999985</v>
      </c>
      <c r="M9" s="2">
        <v>39.914999999999978</v>
      </c>
      <c r="N9" s="2">
        <v>23.510000000000012</v>
      </c>
      <c r="O9" s="2">
        <v>85.058999999999997</v>
      </c>
      <c r="P9" s="2">
        <v>15.68700000000001</v>
      </c>
      <c r="Q9" s="2">
        <v>23.169</v>
      </c>
      <c r="R9" s="2">
        <v>4.3730000000000313</v>
      </c>
      <c r="S9" s="2">
        <v>16.737000000000005</v>
      </c>
      <c r="T9" s="2">
        <v>8.6329999999999991</v>
      </c>
      <c r="U9" s="2">
        <v>2.592000000000052</v>
      </c>
      <c r="V9" s="2">
        <v>-168.18800000000013</v>
      </c>
      <c r="W9" s="2">
        <v>41.105999999999923</v>
      </c>
      <c r="X9" s="2">
        <v>35.094000000000108</v>
      </c>
      <c r="Y9" s="2">
        <v>30.571999999999594</v>
      </c>
      <c r="Z9" s="466">
        <v>-18.606999999999616</v>
      </c>
    </row>
    <row r="10" spans="1:26" x14ac:dyDescent="0.35">
      <c r="A10" s="65"/>
      <c r="B10" s="271" t="s">
        <v>36</v>
      </c>
      <c r="C10" s="258" t="s">
        <v>22</v>
      </c>
      <c r="D10" s="259">
        <v>757.59100000000001</v>
      </c>
      <c r="E10" s="53">
        <v>496.971</v>
      </c>
      <c r="F10" s="467">
        <f>+F9</f>
        <v>107.733</v>
      </c>
      <c r="G10" s="467">
        <v>67.29610271</v>
      </c>
      <c r="H10" s="467">
        <v>55.826798009999997</v>
      </c>
      <c r="I10" s="467">
        <v>-140.59323072000007</v>
      </c>
      <c r="J10" s="468">
        <v>87.330503899999968</v>
      </c>
      <c r="K10" s="467">
        <v>15.40113551</v>
      </c>
      <c r="L10" s="467">
        <v>29.708374110000001</v>
      </c>
      <c r="M10" s="467">
        <v>26.629844819999995</v>
      </c>
      <c r="N10" s="467">
        <v>-4.4432517299999974</v>
      </c>
      <c r="O10" s="467">
        <v>69.548981130000001</v>
      </c>
      <c r="P10" s="467">
        <v>-4.2807959599999998</v>
      </c>
      <c r="Q10" s="467">
        <v>4.5590285600000007</v>
      </c>
      <c r="R10" s="467">
        <v>-14.000415719999999</v>
      </c>
      <c r="S10" s="467">
        <v>16.737000000000005</v>
      </c>
      <c r="T10" s="467">
        <v>8.6329999999999849</v>
      </c>
      <c r="U10" s="467">
        <v>2.1943836200000519</v>
      </c>
      <c r="V10" s="467">
        <v>-168.15761434000012</v>
      </c>
      <c r="W10" s="467">
        <v>40.144991779999927</v>
      </c>
      <c r="X10" s="467">
        <v>35.324390430000108</v>
      </c>
      <c r="Y10" s="467">
        <v>29.409554649999823</v>
      </c>
      <c r="Z10" s="468">
        <v>-17.548432959999893</v>
      </c>
    </row>
    <row r="11" spans="1:26" x14ac:dyDescent="0.35">
      <c r="B11" s="77"/>
      <c r="C11" s="77"/>
      <c r="D11" s="77"/>
      <c r="E11" s="77"/>
      <c r="F11" s="299"/>
      <c r="G11" s="299"/>
      <c r="H11" s="299"/>
      <c r="I11" s="299"/>
      <c r="J11" s="299"/>
      <c r="K11" s="299"/>
      <c r="L11" s="299"/>
      <c r="M11" s="299"/>
      <c r="N11" s="299"/>
      <c r="O11" s="299"/>
      <c r="P11" s="299"/>
      <c r="Q11" s="299"/>
      <c r="R11" s="299"/>
      <c r="S11" s="299"/>
      <c r="T11" s="299"/>
      <c r="U11" s="301"/>
      <c r="V11" s="301"/>
      <c r="W11" s="299"/>
      <c r="X11" s="299"/>
      <c r="Y11" s="299"/>
      <c r="Z11" s="299"/>
    </row>
    <row r="12" spans="1:26" ht="15.5" x14ac:dyDescent="0.35">
      <c r="B12" s="236" t="s">
        <v>170</v>
      </c>
      <c r="C12" s="71" t="s">
        <v>1</v>
      </c>
      <c r="D12" s="72" t="s">
        <v>2</v>
      </c>
      <c r="E12" s="34" t="s">
        <v>3</v>
      </c>
      <c r="F12" s="254" t="s">
        <v>4</v>
      </c>
      <c r="G12" s="254" t="s">
        <v>5</v>
      </c>
      <c r="H12" s="254" t="s">
        <v>6</v>
      </c>
      <c r="I12" s="254" t="s">
        <v>7</v>
      </c>
      <c r="J12" s="273" t="s">
        <v>173</v>
      </c>
      <c r="K12" s="254" t="s">
        <v>8</v>
      </c>
      <c r="L12" s="254" t="s">
        <v>9</v>
      </c>
      <c r="M12" s="254" t="s">
        <v>10</v>
      </c>
      <c r="N12" s="254" t="s">
        <v>11</v>
      </c>
      <c r="O12" s="254" t="s">
        <v>12</v>
      </c>
      <c r="P12" s="254" t="s">
        <v>13</v>
      </c>
      <c r="Q12" s="254" t="s">
        <v>14</v>
      </c>
      <c r="R12" s="254" t="s">
        <v>15</v>
      </c>
      <c r="S12" s="278" t="s">
        <v>16</v>
      </c>
      <c r="T12" s="254" t="s">
        <v>17</v>
      </c>
      <c r="U12" s="254" t="s">
        <v>18</v>
      </c>
      <c r="V12" s="254" t="s">
        <v>19</v>
      </c>
      <c r="W12" s="254" t="s">
        <v>20</v>
      </c>
      <c r="X12" s="254" t="s">
        <v>159</v>
      </c>
      <c r="Y12" s="254" t="s">
        <v>167</v>
      </c>
      <c r="Z12" s="274" t="s">
        <v>174</v>
      </c>
    </row>
    <row r="13" spans="1:26" x14ac:dyDescent="0.35">
      <c r="A13" s="65"/>
      <c r="B13" s="127" t="s">
        <v>24</v>
      </c>
      <c r="C13" s="33" t="s">
        <v>22</v>
      </c>
      <c r="D13" s="2">
        <f>Group!D122</f>
        <v>0</v>
      </c>
      <c r="E13" s="2">
        <f>Group!E122</f>
        <v>0</v>
      </c>
      <c r="F13" s="2">
        <v>755.90200000000004</v>
      </c>
      <c r="G13" s="2">
        <v>1036.7940000000001</v>
      </c>
      <c r="H13" s="2">
        <v>4405.348</v>
      </c>
      <c r="I13" s="2">
        <v>8240.5490000000009</v>
      </c>
      <c r="J13" s="466">
        <f>+Group!J122</f>
        <v>9632.1679999999997</v>
      </c>
      <c r="K13" s="2">
        <v>0</v>
      </c>
      <c r="L13" s="2">
        <v>0</v>
      </c>
      <c r="M13" s="2">
        <v>0</v>
      </c>
      <c r="N13" s="2">
        <v>1036.7940000000001</v>
      </c>
      <c r="O13" s="2">
        <v>2620.828</v>
      </c>
      <c r="P13" s="2">
        <v>4366.3429999999998</v>
      </c>
      <c r="Q13" s="2">
        <v>4444.8509999999997</v>
      </c>
      <c r="R13" s="2">
        <v>4405.348</v>
      </c>
      <c r="S13" s="2">
        <v>4467.692</v>
      </c>
      <c r="T13" s="2">
        <v>8663.6370000000006</v>
      </c>
      <c r="U13" s="2">
        <v>8503.7029999999995</v>
      </c>
      <c r="V13" s="2">
        <v>8240.5490000000009</v>
      </c>
      <c r="W13" s="2">
        <v>8860.0329999999994</v>
      </c>
      <c r="X13" s="2">
        <v>9238.3160000000007</v>
      </c>
      <c r="Y13" s="2">
        <v>9551.2569999999996</v>
      </c>
      <c r="Z13" s="466">
        <f>+J13</f>
        <v>9632.1679999999997</v>
      </c>
    </row>
    <row r="14" spans="1:26" x14ac:dyDescent="0.35">
      <c r="A14" s="65"/>
      <c r="B14" s="130" t="s">
        <v>28</v>
      </c>
      <c r="C14" s="74" t="s">
        <v>22</v>
      </c>
      <c r="D14" s="260">
        <f>Group!D140</f>
        <v>0</v>
      </c>
      <c r="E14" s="260">
        <f>Group!E140</f>
        <v>0</v>
      </c>
      <c r="F14" s="260">
        <v>494.66500000000002</v>
      </c>
      <c r="G14" s="260">
        <v>699.08</v>
      </c>
      <c r="H14" s="260">
        <v>4099.5150000000003</v>
      </c>
      <c r="I14" s="260">
        <v>7226.7979999999998</v>
      </c>
      <c r="J14" s="459">
        <f>+Group!J140</f>
        <v>7941.1689999999999</v>
      </c>
      <c r="K14" s="260">
        <v>0</v>
      </c>
      <c r="L14" s="260">
        <v>0</v>
      </c>
      <c r="M14" s="260">
        <v>0</v>
      </c>
      <c r="N14" s="260">
        <v>699.08</v>
      </c>
      <c r="O14" s="260">
        <v>2287.9050000000002</v>
      </c>
      <c r="P14" s="260">
        <v>4010.0230000000001</v>
      </c>
      <c r="Q14" s="260">
        <v>4065.6590000000001</v>
      </c>
      <c r="R14" s="260">
        <v>4099.5150000000003</v>
      </c>
      <c r="S14" s="260">
        <v>4145.1959999999999</v>
      </c>
      <c r="T14" s="260">
        <v>8130.9030000000002</v>
      </c>
      <c r="U14" s="260">
        <v>7658.0450000000001</v>
      </c>
      <c r="V14" s="260">
        <v>7226.7979999999998</v>
      </c>
      <c r="W14" s="260">
        <v>7728.2449999999999</v>
      </c>
      <c r="X14" s="260">
        <v>8011.7669999999998</v>
      </c>
      <c r="Y14" s="260">
        <v>8319.0920000000006</v>
      </c>
      <c r="Z14" s="459">
        <f>+J14</f>
        <v>7941.1689999999999</v>
      </c>
    </row>
    <row r="15" spans="1:26" x14ac:dyDescent="0.35">
      <c r="B15" s="77"/>
      <c r="C15" s="77"/>
      <c r="D15" s="77"/>
      <c r="E15" s="77"/>
      <c r="F15" s="299"/>
      <c r="G15" s="299"/>
      <c r="H15" s="299"/>
      <c r="I15" s="299"/>
      <c r="J15" s="299"/>
      <c r="K15" s="299"/>
      <c r="L15" s="299"/>
      <c r="M15" s="299"/>
      <c r="N15" s="299"/>
      <c r="O15" s="299"/>
      <c r="P15" s="299"/>
      <c r="Q15" s="299"/>
      <c r="R15" s="299"/>
      <c r="S15" s="299"/>
      <c r="T15" s="299"/>
      <c r="U15" s="299"/>
      <c r="V15" s="299"/>
      <c r="W15" s="299"/>
      <c r="X15" s="299"/>
      <c r="Y15" s="299"/>
      <c r="Z15" s="299"/>
    </row>
    <row r="16" spans="1:26" ht="15.5" x14ac:dyDescent="0.35">
      <c r="B16" s="236" t="s">
        <v>42</v>
      </c>
      <c r="C16" s="71"/>
      <c r="D16" s="34" t="s">
        <v>2</v>
      </c>
      <c r="E16" s="34" t="s">
        <v>3</v>
      </c>
      <c r="F16" s="254" t="s">
        <v>4</v>
      </c>
      <c r="G16" s="254" t="s">
        <v>5</v>
      </c>
      <c r="H16" s="254" t="s">
        <v>6</v>
      </c>
      <c r="I16" s="254" t="s">
        <v>7</v>
      </c>
      <c r="J16" s="273" t="s">
        <v>173</v>
      </c>
      <c r="K16" s="254" t="s">
        <v>8</v>
      </c>
      <c r="L16" s="254" t="s">
        <v>9</v>
      </c>
      <c r="M16" s="254" t="s">
        <v>10</v>
      </c>
      <c r="N16" s="254" t="s">
        <v>11</v>
      </c>
      <c r="O16" s="254" t="s">
        <v>12</v>
      </c>
      <c r="P16" s="254" t="s">
        <v>13</v>
      </c>
      <c r="Q16" s="254" t="s">
        <v>14</v>
      </c>
      <c r="R16" s="254" t="s">
        <v>15</v>
      </c>
      <c r="S16" s="254" t="s">
        <v>16</v>
      </c>
      <c r="T16" s="254" t="s">
        <v>17</v>
      </c>
      <c r="U16" s="254" t="s">
        <v>18</v>
      </c>
      <c r="V16" s="254" t="s">
        <v>19</v>
      </c>
      <c r="W16" s="254" t="s">
        <v>20</v>
      </c>
      <c r="X16" s="254" t="s">
        <v>159</v>
      </c>
      <c r="Y16" s="254" t="s">
        <v>167</v>
      </c>
      <c r="Z16" s="274" t="s">
        <v>174</v>
      </c>
    </row>
    <row r="17" spans="1:26" x14ac:dyDescent="0.35">
      <c r="B17" s="123" t="s">
        <v>43</v>
      </c>
      <c r="C17" s="59" t="s">
        <v>44</v>
      </c>
      <c r="D17" s="6">
        <f>D6/D5</f>
        <v>0.62202039391831365</v>
      </c>
      <c r="E17" s="7">
        <f t="shared" ref="E17" si="0">E6/E5</f>
        <v>0.57782518302689734</v>
      </c>
      <c r="F17" s="7">
        <v>0.24509742731959402</v>
      </c>
      <c r="G17" s="7">
        <v>0.27779004941991764</v>
      </c>
      <c r="H17" s="7">
        <v>0.12523441482348116</v>
      </c>
      <c r="I17" s="7">
        <v>0.11879808268671894</v>
      </c>
      <c r="J17" s="283">
        <v>0.1394700514875242</v>
      </c>
      <c r="K17" s="7">
        <v>0.24546879899655064</v>
      </c>
      <c r="L17" s="7">
        <v>0.33837468687058275</v>
      </c>
      <c r="M17" s="7">
        <v>0.32128709340698525</v>
      </c>
      <c r="N17" s="7">
        <v>0.21637818198893013</v>
      </c>
      <c r="O17" s="7">
        <v>8.5651383841207712E-2</v>
      </c>
      <c r="P17" s="7">
        <v>0.11786845628816824</v>
      </c>
      <c r="Q17" s="7">
        <v>0.17922769034840355</v>
      </c>
      <c r="R17" s="7">
        <v>0.12108405447105385</v>
      </c>
      <c r="S17" s="7">
        <v>0.13079257574561812</v>
      </c>
      <c r="T17" s="7">
        <v>0.24707266425057839</v>
      </c>
      <c r="U17" s="7">
        <v>0.11984797743121742</v>
      </c>
      <c r="V17" s="7">
        <v>9.5761940855007693E-2</v>
      </c>
      <c r="W17" s="7">
        <v>0.13851473544285883</v>
      </c>
      <c r="X17" s="7">
        <v>0.14684027780993594</v>
      </c>
      <c r="Y17" s="7">
        <v>0.1414220543560662</v>
      </c>
      <c r="Z17" s="283">
        <v>0.13198644830368803</v>
      </c>
    </row>
    <row r="18" spans="1:26" x14ac:dyDescent="0.35">
      <c r="B18" s="123" t="s">
        <v>45</v>
      </c>
      <c r="C18" s="59" t="s">
        <v>44</v>
      </c>
      <c r="D18" s="6">
        <f>D7/D5</f>
        <v>0.46002081060116501</v>
      </c>
      <c r="E18" s="7">
        <f t="shared" ref="E18" si="1">E7/E5</f>
        <v>0.4069151684512286</v>
      </c>
      <c r="F18" s="7">
        <v>0.27569960964875517</v>
      </c>
      <c r="G18" s="7">
        <v>0.31053445382584011</v>
      </c>
      <c r="H18" s="7">
        <v>0.35300003950019088</v>
      </c>
      <c r="I18" s="7">
        <v>8.0947371031951047E-3</v>
      </c>
      <c r="J18" s="283">
        <v>7.6177054534221841E-2</v>
      </c>
      <c r="K18" s="7">
        <v>0.27078499007003243</v>
      </c>
      <c r="L18" s="7">
        <v>0.37981966633218056</v>
      </c>
      <c r="M18" s="7">
        <v>0.33979732752416714</v>
      </c>
      <c r="N18" s="7">
        <v>0.26119162073802765</v>
      </c>
      <c r="O18" s="7">
        <v>0.69664523343584006</v>
      </c>
      <c r="P18" s="7">
        <v>0.24804056039972555</v>
      </c>
      <c r="Q18" s="7">
        <v>0.2875921040662241</v>
      </c>
      <c r="R18" s="7">
        <v>0.14664997055820145</v>
      </c>
      <c r="S18" s="7">
        <v>0.2272045687719273</v>
      </c>
      <c r="T18" s="7">
        <v>0.16727068874308143</v>
      </c>
      <c r="U18" s="7">
        <v>7.7733268426578142E-2</v>
      </c>
      <c r="V18" s="7">
        <v>-0.12668014414617393</v>
      </c>
      <c r="W18" s="7">
        <v>8.5926146565368497E-2</v>
      </c>
      <c r="X18" s="7">
        <v>8.8996240730330037E-2</v>
      </c>
      <c r="Y18" s="7">
        <v>7.2358815489605391E-2</v>
      </c>
      <c r="Z18" s="283">
        <v>6.0603453563613414E-2</v>
      </c>
    </row>
    <row r="19" spans="1:26" x14ac:dyDescent="0.35">
      <c r="A19" s="65"/>
      <c r="B19" s="127" t="s">
        <v>180</v>
      </c>
      <c r="C19" s="62" t="s">
        <v>44</v>
      </c>
      <c r="D19" s="63">
        <f>D8/D5</f>
        <v>0.44612490833565804</v>
      </c>
      <c r="E19" s="52">
        <f t="shared" ref="E19" si="2">E8/E5</f>
        <v>0.18042611248774218</v>
      </c>
      <c r="F19" s="52">
        <v>0.19211379924640276</v>
      </c>
      <c r="G19" s="52">
        <v>0.22024172570791811</v>
      </c>
      <c r="H19" s="52">
        <v>0.24130478535408165</v>
      </c>
      <c r="I19" s="52">
        <v>-6.721137986200984E-2</v>
      </c>
      <c r="J19" s="314">
        <v>2.5399828332194722E-2</v>
      </c>
      <c r="K19" s="52">
        <v>0.19391658827218564</v>
      </c>
      <c r="L19" s="52">
        <v>0.30575869362768088</v>
      </c>
      <c r="M19" s="52">
        <v>0.25878668819170236</v>
      </c>
      <c r="N19" s="52">
        <v>0.13799134839440524</v>
      </c>
      <c r="O19" s="52">
        <v>0.59448560246016213</v>
      </c>
      <c r="P19" s="52">
        <v>0.1280738708729304</v>
      </c>
      <c r="Q19" s="52">
        <v>0.17563449467843173</v>
      </c>
      <c r="R19" s="52">
        <v>3.2594679606150957E-2</v>
      </c>
      <c r="S19" s="52">
        <v>0.1200809292514762</v>
      </c>
      <c r="T19" s="52">
        <v>6.8163693930565095E-2</v>
      </c>
      <c r="U19" s="52">
        <v>2.8386930281933891E-2</v>
      </c>
      <c r="V19" s="52">
        <v>-0.21996373080469384</v>
      </c>
      <c r="W19" s="52">
        <v>4.6363061997182257E-2</v>
      </c>
      <c r="X19" s="52">
        <v>3.6991621061171813E-2</v>
      </c>
      <c r="Y19" s="52">
        <v>2.81479713113293E-2</v>
      </c>
      <c r="Z19" s="314">
        <v>-5.392160377140247E-3</v>
      </c>
    </row>
    <row r="20" spans="1:26" x14ac:dyDescent="0.35">
      <c r="A20" s="65"/>
      <c r="B20" s="127" t="s">
        <v>46</v>
      </c>
      <c r="C20" s="62" t="s">
        <v>44</v>
      </c>
      <c r="D20" s="63">
        <f>D9/D5</f>
        <v>0.44612490833565804</v>
      </c>
      <c r="E20" s="52">
        <f t="shared" ref="E20" si="3">E9/E5</f>
        <v>0.18042611248774218</v>
      </c>
      <c r="F20" s="52">
        <v>0.19211379924640276</v>
      </c>
      <c r="G20" s="52">
        <v>0.22024172570791811</v>
      </c>
      <c r="H20" s="52">
        <v>0.24130478535408165</v>
      </c>
      <c r="I20" s="52">
        <v>-7.2460428026341533E-2</v>
      </c>
      <c r="J20" s="314">
        <v>1.883411156356558E-2</v>
      </c>
      <c r="K20" s="52">
        <v>0.19391658827218564</v>
      </c>
      <c r="L20" s="52">
        <v>0.30575869362768088</v>
      </c>
      <c r="M20" s="52">
        <v>0.25878668819170236</v>
      </c>
      <c r="N20" s="52">
        <v>0.13799134839440524</v>
      </c>
      <c r="O20" s="52">
        <v>0.59448560246016213</v>
      </c>
      <c r="P20" s="52">
        <v>0.1280738708729304</v>
      </c>
      <c r="Q20" s="52">
        <v>0.17563449467843173</v>
      </c>
      <c r="R20" s="52">
        <v>3.2594679606150957E-2</v>
      </c>
      <c r="S20" s="52">
        <v>0.1200809292514762</v>
      </c>
      <c r="T20" s="52">
        <v>6.8163693930565095E-2</v>
      </c>
      <c r="U20" s="52">
        <v>3.0404513756518169E-3</v>
      </c>
      <c r="V20" s="52">
        <v>-0.20594339703503628</v>
      </c>
      <c r="W20" s="52">
        <v>3.8024741150362598E-2</v>
      </c>
      <c r="X20" s="52">
        <v>3.2502539984496231E-2</v>
      </c>
      <c r="Y20" s="52">
        <v>2.4167034905918833E-2</v>
      </c>
      <c r="Z20" s="314">
        <v>-1.4822267415785526E-2</v>
      </c>
    </row>
    <row r="21" spans="1:26" x14ac:dyDescent="0.35">
      <c r="A21" s="65"/>
      <c r="B21" s="127" t="s">
        <v>47</v>
      </c>
      <c r="C21" s="62" t="s">
        <v>44</v>
      </c>
      <c r="D21" s="63">
        <f>D10/D5</f>
        <v>0.44586889556680048</v>
      </c>
      <c r="E21" s="52">
        <f t="shared" ref="E21" si="4">E10/E5</f>
        <v>0.17956580838595965</v>
      </c>
      <c r="F21" s="52">
        <v>0</v>
      </c>
      <c r="G21" s="52">
        <v>0.11093288371318644</v>
      </c>
      <c r="H21" s="52">
        <v>0.10500805617679532</v>
      </c>
      <c r="I21" s="52">
        <v>-7.2650190945882848E-2</v>
      </c>
      <c r="J21" s="314">
        <v>1.8655843626779318E-2</v>
      </c>
      <c r="K21" s="52">
        <v>0.10732124671614229</v>
      </c>
      <c r="L21" s="52">
        <v>0.21446837743013694</v>
      </c>
      <c r="M21" s="52">
        <v>0.17265312158403517</v>
      </c>
      <c r="N21" s="52">
        <v>-2.6079553274286398E-2</v>
      </c>
      <c r="O21" s="52">
        <v>0.48608457597148447</v>
      </c>
      <c r="P21" s="52">
        <v>-3.4949838019659708E-2</v>
      </c>
      <c r="Q21" s="52">
        <v>3.456008793474636E-2</v>
      </c>
      <c r="R21" s="52">
        <v>-0.10435377652556962</v>
      </c>
      <c r="S21" s="52">
        <v>0.1200809292514762</v>
      </c>
      <c r="T21" s="52">
        <v>6.8163693930564984E-2</v>
      </c>
      <c r="U21" s="52">
        <v>2.5740419352379773E-3</v>
      </c>
      <c r="V21" s="52">
        <v>-0.20590619030184751</v>
      </c>
      <c r="W21" s="52">
        <v>3.7135769009826645E-2</v>
      </c>
      <c r="X21" s="52">
        <v>3.2715917603551345E-2</v>
      </c>
      <c r="Y21" s="52">
        <v>2.3248126841360808E-2</v>
      </c>
      <c r="Z21" s="314">
        <v>-1.3979016824910439E-2</v>
      </c>
    </row>
    <row r="22" spans="1:26" x14ac:dyDescent="0.35">
      <c r="A22" s="65"/>
      <c r="B22" s="130" t="s">
        <v>169</v>
      </c>
      <c r="C22" s="74" t="s">
        <v>44</v>
      </c>
      <c r="D22" s="56">
        <v>9.9989554144365778E-2</v>
      </c>
      <c r="E22" s="56">
        <v>9.3045952364008214E-2</v>
      </c>
      <c r="F22" s="56" t="s">
        <v>181</v>
      </c>
      <c r="G22" s="56">
        <v>0.14905706265869953</v>
      </c>
      <c r="H22" s="56">
        <v>4.7146142088905447E-2</v>
      </c>
      <c r="I22" s="56">
        <v>-2.0570782760606122E-2</v>
      </c>
      <c r="J22" s="57">
        <v>1.191086306774947E-2</v>
      </c>
      <c r="K22" s="56"/>
      <c r="L22" s="56"/>
      <c r="M22" s="56"/>
      <c r="N22" s="56"/>
      <c r="O22" s="56">
        <v>0.18604218806645409</v>
      </c>
      <c r="P22" s="56">
        <v>7.4583339271241889E-2</v>
      </c>
      <c r="Q22" s="56">
        <v>6.0281174720362242E-2</v>
      </c>
      <c r="R22" s="56">
        <v>4.7146142088905447E-2</v>
      </c>
      <c r="S22" s="56">
        <v>1.5090205837007388E-2</v>
      </c>
      <c r="T22" s="56">
        <v>7.7649488464482906E-3</v>
      </c>
      <c r="U22" s="56">
        <v>1.0239843863554868E-2</v>
      </c>
      <c r="V22" s="56">
        <v>-2.0570782760606077E-2</v>
      </c>
      <c r="W22" s="56">
        <v>2.3447155190390555E-2</v>
      </c>
      <c r="X22" s="56">
        <v>2.0610262737311612E-2</v>
      </c>
      <c r="Y22" s="56">
        <v>1.8835487152531472E-2</v>
      </c>
      <c r="Z22" s="57">
        <v>1.191086306774947E-2</v>
      </c>
    </row>
    <row r="23" spans="1:26" x14ac:dyDescent="0.35">
      <c r="B23" s="272"/>
      <c r="D23" s="22"/>
      <c r="F23" s="298"/>
      <c r="G23" s="298"/>
      <c r="H23" s="298"/>
      <c r="I23" s="302"/>
      <c r="J23" s="302"/>
      <c r="K23" s="302"/>
      <c r="L23" s="302"/>
      <c r="M23" s="302"/>
      <c r="N23" s="302"/>
      <c r="O23" s="302"/>
      <c r="P23" s="302"/>
      <c r="Q23" s="302"/>
      <c r="R23" s="302"/>
      <c r="S23" s="302"/>
      <c r="T23" s="302"/>
      <c r="U23" s="306"/>
      <c r="V23" s="306"/>
      <c r="W23" s="306"/>
      <c r="X23" s="306"/>
      <c r="Y23" s="307"/>
      <c r="Z23" s="306"/>
    </row>
    <row r="24" spans="1:26" ht="15.5" x14ac:dyDescent="0.35">
      <c r="B24" s="236" t="s">
        <v>57</v>
      </c>
      <c r="C24" s="71"/>
      <c r="D24" s="34" t="s">
        <v>2</v>
      </c>
      <c r="E24" s="34" t="s">
        <v>3</v>
      </c>
      <c r="F24" s="254" t="s">
        <v>4</v>
      </c>
      <c r="G24" s="254" t="s">
        <v>5</v>
      </c>
      <c r="H24" s="254" t="s">
        <v>6</v>
      </c>
      <c r="I24" s="254" t="s">
        <v>7</v>
      </c>
      <c r="J24" s="273" t="s">
        <v>173</v>
      </c>
      <c r="K24" s="254" t="s">
        <v>8</v>
      </c>
      <c r="L24" s="254" t="s">
        <v>9</v>
      </c>
      <c r="M24" s="254" t="s">
        <v>10</v>
      </c>
      <c r="N24" s="254" t="s">
        <v>11</v>
      </c>
      <c r="O24" s="254" t="s">
        <v>12</v>
      </c>
      <c r="P24" s="254" t="s">
        <v>13</v>
      </c>
      <c r="Q24" s="254" t="s">
        <v>14</v>
      </c>
      <c r="R24" s="254" t="s">
        <v>15</v>
      </c>
      <c r="S24" s="254" t="s">
        <v>16</v>
      </c>
      <c r="T24" s="254" t="s">
        <v>17</v>
      </c>
      <c r="U24" s="254" t="s">
        <v>18</v>
      </c>
      <c r="V24" s="254" t="s">
        <v>19</v>
      </c>
      <c r="W24" s="254" t="s">
        <v>20</v>
      </c>
      <c r="X24" s="254" t="s">
        <v>159</v>
      </c>
      <c r="Y24" s="254" t="s">
        <v>167</v>
      </c>
      <c r="Z24" s="274" t="s">
        <v>174</v>
      </c>
    </row>
    <row r="25" spans="1:26" x14ac:dyDescent="0.35">
      <c r="B25" s="123" t="s">
        <v>86</v>
      </c>
      <c r="C25" s="5" t="s">
        <v>59</v>
      </c>
      <c r="D25" s="495">
        <v>2.4230200000000002</v>
      </c>
      <c r="E25" s="495">
        <v>3.433503</v>
      </c>
      <c r="F25" s="8">
        <v>3.992038</v>
      </c>
      <c r="G25" s="8">
        <v>3.7514350000000003</v>
      </c>
      <c r="H25" s="8">
        <v>4.1167705950000002</v>
      </c>
      <c r="I25" s="8">
        <v>4.2688004929999988</v>
      </c>
      <c r="J25" s="279">
        <v>4.801869205</v>
      </c>
      <c r="K25" s="8">
        <v>0.97584800000000005</v>
      </c>
      <c r="L25" s="8">
        <v>0.90561400000000003</v>
      </c>
      <c r="M25" s="8">
        <v>0.953654</v>
      </c>
      <c r="N25" s="8">
        <v>0.91631899999999999</v>
      </c>
      <c r="O25" s="8">
        <v>0.85219900000000004</v>
      </c>
      <c r="P25" s="8">
        <v>0.98802900000000005</v>
      </c>
      <c r="Q25" s="8">
        <v>1.0465310000000001</v>
      </c>
      <c r="R25" s="8">
        <v>1.2300115949999997</v>
      </c>
      <c r="S25" s="8">
        <v>0.84358024100000006</v>
      </c>
      <c r="T25" s="8">
        <v>1.063474126</v>
      </c>
      <c r="U25" s="8">
        <v>1.1505007789999995</v>
      </c>
      <c r="V25" s="8">
        <v>1.2112453469999998</v>
      </c>
      <c r="W25" s="8">
        <v>1.1315066140000001</v>
      </c>
      <c r="X25" s="8">
        <v>1.1958336149999997</v>
      </c>
      <c r="Y25" s="8">
        <v>1.1601834710000003</v>
      </c>
      <c r="Z25" s="279">
        <v>1.3143455049999999</v>
      </c>
    </row>
    <row r="26" spans="1:26" x14ac:dyDescent="0.35">
      <c r="B26" s="123" t="s">
        <v>87</v>
      </c>
      <c r="C26" s="5" t="s">
        <v>88</v>
      </c>
      <c r="D26" s="495">
        <v>0</v>
      </c>
      <c r="E26" s="495">
        <v>0</v>
      </c>
      <c r="F26" s="495">
        <v>0</v>
      </c>
      <c r="G26" s="495">
        <v>0</v>
      </c>
      <c r="H26" s="495">
        <v>0</v>
      </c>
      <c r="I26" s="8">
        <v>190029.30178849696</v>
      </c>
      <c r="J26" s="279">
        <v>393361.87700666091</v>
      </c>
      <c r="K26" s="8">
        <v>0</v>
      </c>
      <c r="L26" s="8">
        <v>0</v>
      </c>
      <c r="M26" s="8">
        <v>0</v>
      </c>
      <c r="N26" s="8">
        <v>0</v>
      </c>
      <c r="O26" s="8">
        <v>0</v>
      </c>
      <c r="P26" s="8">
        <v>0</v>
      </c>
      <c r="Q26" s="8">
        <v>0</v>
      </c>
      <c r="R26" s="8">
        <v>0</v>
      </c>
      <c r="S26" s="8">
        <v>0</v>
      </c>
      <c r="T26" s="8">
        <v>0</v>
      </c>
      <c r="U26" s="8">
        <v>97373.516302882112</v>
      </c>
      <c r="V26" s="8">
        <v>92655.785485614848</v>
      </c>
      <c r="W26" s="8">
        <v>97319.66</v>
      </c>
      <c r="X26" s="8">
        <v>97954.18</v>
      </c>
      <c r="Y26" s="8">
        <v>98601.409000000072</v>
      </c>
      <c r="Z26" s="279">
        <v>99486.628006660845</v>
      </c>
    </row>
    <row r="27" spans="1:26" x14ac:dyDescent="0.35">
      <c r="B27" s="163" t="s">
        <v>89</v>
      </c>
      <c r="C27" s="10" t="s">
        <v>155</v>
      </c>
      <c r="D27" s="496">
        <v>0</v>
      </c>
      <c r="E27" s="496">
        <v>0</v>
      </c>
      <c r="F27" s="496">
        <v>0</v>
      </c>
      <c r="G27" s="496">
        <v>0</v>
      </c>
      <c r="H27" s="496">
        <v>0</v>
      </c>
      <c r="I27" s="15">
        <v>15974.406859147341</v>
      </c>
      <c r="J27" s="69">
        <v>37360.200699009234</v>
      </c>
      <c r="K27" s="497">
        <v>0</v>
      </c>
      <c r="L27" s="497">
        <v>0</v>
      </c>
      <c r="M27" s="497">
        <v>0</v>
      </c>
      <c r="N27" s="497">
        <v>0</v>
      </c>
      <c r="O27" s="497">
        <v>0</v>
      </c>
      <c r="P27" s="497">
        <v>0</v>
      </c>
      <c r="Q27" s="497">
        <v>0</v>
      </c>
      <c r="R27" s="497">
        <v>0</v>
      </c>
      <c r="S27" s="497">
        <v>0</v>
      </c>
      <c r="T27" s="497">
        <v>0</v>
      </c>
      <c r="U27" s="15">
        <v>8102.7764899999993</v>
      </c>
      <c r="V27" s="15">
        <v>7871.6303691473413</v>
      </c>
      <c r="W27" s="15">
        <v>7748.8258500000002</v>
      </c>
      <c r="X27" s="15">
        <v>8604.6502259999961</v>
      </c>
      <c r="Y27" s="15">
        <v>9211.5526670000036</v>
      </c>
      <c r="Z27" s="69">
        <v>11795.171956009232</v>
      </c>
    </row>
    <row r="28" spans="1:26" x14ac:dyDescent="0.35">
      <c r="B28" s="77"/>
      <c r="C28" s="77"/>
      <c r="D28" s="77"/>
      <c r="E28" s="77"/>
      <c r="F28" s="299"/>
      <c r="G28" s="299"/>
      <c r="H28" s="299"/>
      <c r="I28" s="299"/>
      <c r="J28" s="299"/>
      <c r="K28" s="299"/>
      <c r="L28" s="299"/>
      <c r="M28" s="299"/>
      <c r="N28" s="299"/>
      <c r="O28" s="299"/>
      <c r="P28" s="299"/>
      <c r="Q28" s="299"/>
      <c r="R28" s="299"/>
      <c r="S28" s="299"/>
      <c r="T28" s="299"/>
      <c r="U28" s="299"/>
      <c r="V28" s="299"/>
      <c r="W28" s="299"/>
      <c r="X28" s="299"/>
      <c r="Y28" s="299"/>
      <c r="Z28" s="299"/>
    </row>
    <row r="29" spans="1:26" ht="15.5" x14ac:dyDescent="0.35">
      <c r="B29" s="236" t="s">
        <v>172</v>
      </c>
      <c r="C29" s="71"/>
      <c r="D29" s="34" t="s">
        <v>2</v>
      </c>
      <c r="E29" s="34" t="s">
        <v>3</v>
      </c>
      <c r="F29" s="254" t="s">
        <v>4</v>
      </c>
      <c r="G29" s="254" t="s">
        <v>5</v>
      </c>
      <c r="H29" s="254" t="s">
        <v>6</v>
      </c>
      <c r="I29" s="254" t="s">
        <v>7</v>
      </c>
      <c r="J29" s="273" t="s">
        <v>173</v>
      </c>
      <c r="K29" s="254" t="s">
        <v>8</v>
      </c>
      <c r="L29" s="254" t="s">
        <v>9</v>
      </c>
      <c r="M29" s="254" t="s">
        <v>10</v>
      </c>
      <c r="N29" s="254" t="s">
        <v>11</v>
      </c>
      <c r="O29" s="254" t="s">
        <v>12</v>
      </c>
      <c r="P29" s="254" t="s">
        <v>13</v>
      </c>
      <c r="Q29" s="254" t="s">
        <v>14</v>
      </c>
      <c r="R29" s="254" t="s">
        <v>15</v>
      </c>
      <c r="S29" s="254" t="s">
        <v>16</v>
      </c>
      <c r="T29" s="254" t="s">
        <v>17</v>
      </c>
      <c r="U29" s="254" t="s">
        <v>18</v>
      </c>
      <c r="V29" s="254" t="s">
        <v>19</v>
      </c>
      <c r="W29" s="254" t="s">
        <v>20</v>
      </c>
      <c r="X29" s="254" t="s">
        <v>159</v>
      </c>
      <c r="Y29" s="254" t="s">
        <v>167</v>
      </c>
      <c r="Z29" s="274" t="s">
        <v>174</v>
      </c>
    </row>
    <row r="30" spans="1:26" x14ac:dyDescent="0.35">
      <c r="B30" s="123" t="s">
        <v>112</v>
      </c>
      <c r="C30" s="5" t="s">
        <v>22</v>
      </c>
      <c r="D30" s="14">
        <v>0</v>
      </c>
      <c r="E30" s="14">
        <v>0</v>
      </c>
      <c r="F30" s="14">
        <v>0</v>
      </c>
      <c r="G30" s="14">
        <v>0</v>
      </c>
      <c r="H30" s="14">
        <v>0</v>
      </c>
      <c r="I30" s="2">
        <v>708.34753377124969</v>
      </c>
      <c r="J30" s="465">
        <v>2293.8042057457556</v>
      </c>
      <c r="K30" s="14">
        <v>0</v>
      </c>
      <c r="L30" s="14">
        <v>0</v>
      </c>
      <c r="M30" s="14">
        <v>0</v>
      </c>
      <c r="N30" s="14">
        <v>0</v>
      </c>
      <c r="O30" s="14">
        <v>0</v>
      </c>
      <c r="P30" s="14">
        <v>0</v>
      </c>
      <c r="Q30" s="14">
        <v>0</v>
      </c>
      <c r="R30" s="14">
        <v>0</v>
      </c>
      <c r="S30" s="14">
        <v>0</v>
      </c>
      <c r="T30" s="14">
        <v>0</v>
      </c>
      <c r="U30" s="2">
        <v>389.7014798801174</v>
      </c>
      <c r="V30" s="2">
        <v>318.64605389113228</v>
      </c>
      <c r="W30" s="498">
        <v>493.03416065770034</v>
      </c>
      <c r="X30" s="498">
        <v>518.52678304452047</v>
      </c>
      <c r="Y30" s="2">
        <v>673.47957893863054</v>
      </c>
      <c r="Z30" s="466">
        <v>608.76368310490432</v>
      </c>
    </row>
    <row r="31" spans="1:26" x14ac:dyDescent="0.35">
      <c r="B31" s="123" t="s">
        <v>113</v>
      </c>
      <c r="C31" s="5" t="s">
        <v>22</v>
      </c>
      <c r="D31" s="14">
        <v>0</v>
      </c>
      <c r="E31" s="14">
        <v>0</v>
      </c>
      <c r="F31" s="14">
        <v>0</v>
      </c>
      <c r="G31" s="14">
        <v>0</v>
      </c>
      <c r="H31" s="14">
        <v>0</v>
      </c>
      <c r="I31" s="2">
        <v>163.36805021395185</v>
      </c>
      <c r="J31" s="465">
        <v>585.88031117190326</v>
      </c>
      <c r="K31" s="14">
        <v>0</v>
      </c>
      <c r="L31" s="14">
        <v>0</v>
      </c>
      <c r="M31" s="14">
        <v>0</v>
      </c>
      <c r="N31" s="14">
        <v>0</v>
      </c>
      <c r="O31" s="14">
        <v>0</v>
      </c>
      <c r="P31" s="14">
        <v>0</v>
      </c>
      <c r="Q31" s="14">
        <v>0</v>
      </c>
      <c r="R31" s="14">
        <v>0</v>
      </c>
      <c r="S31" s="14">
        <v>0</v>
      </c>
      <c r="T31" s="14">
        <v>0</v>
      </c>
      <c r="U31" s="2">
        <v>73.063401365416681</v>
      </c>
      <c r="V31" s="2">
        <v>90.304648848535152</v>
      </c>
      <c r="W31" s="498">
        <v>98.663054805166723</v>
      </c>
      <c r="X31" s="498">
        <v>121.23661422198323</v>
      </c>
      <c r="Y31" s="2">
        <v>153.24875209768481</v>
      </c>
      <c r="Z31" s="466">
        <v>212.73189004706848</v>
      </c>
    </row>
    <row r="32" spans="1:26" x14ac:dyDescent="0.35">
      <c r="B32" s="123" t="s">
        <v>114</v>
      </c>
      <c r="C32" s="5" t="s">
        <v>22</v>
      </c>
      <c r="D32" s="14">
        <v>0</v>
      </c>
      <c r="E32" s="14">
        <v>0</v>
      </c>
      <c r="F32" s="14">
        <v>0</v>
      </c>
      <c r="G32" s="14">
        <v>0</v>
      </c>
      <c r="H32" s="14">
        <v>0</v>
      </c>
      <c r="I32" s="2">
        <v>94.33889078946487</v>
      </c>
      <c r="J32" s="465">
        <v>254.73179202450478</v>
      </c>
      <c r="K32" s="14">
        <v>0</v>
      </c>
      <c r="L32" s="14">
        <v>0</v>
      </c>
      <c r="M32" s="14">
        <v>0</v>
      </c>
      <c r="N32" s="14">
        <v>0</v>
      </c>
      <c r="O32" s="14">
        <v>0</v>
      </c>
      <c r="P32" s="14">
        <v>0</v>
      </c>
      <c r="Q32" s="14">
        <v>0</v>
      </c>
      <c r="R32" s="14">
        <v>0</v>
      </c>
      <c r="S32" s="14">
        <v>0</v>
      </c>
      <c r="T32" s="14">
        <v>0</v>
      </c>
      <c r="U32" s="2">
        <v>43.188143960442922</v>
      </c>
      <c r="V32" s="2">
        <v>51.150746829021955</v>
      </c>
      <c r="W32" s="498">
        <v>57.941784231311246</v>
      </c>
      <c r="X32" s="498">
        <v>61.888853287770104</v>
      </c>
      <c r="Y32" s="2">
        <v>63.101012210851522</v>
      </c>
      <c r="Z32" s="466">
        <v>71.800142294571913</v>
      </c>
    </row>
    <row r="33" spans="2:26" x14ac:dyDescent="0.35">
      <c r="B33" s="123" t="s">
        <v>157</v>
      </c>
      <c r="C33" s="5" t="s">
        <v>22</v>
      </c>
      <c r="D33" s="14">
        <v>0</v>
      </c>
      <c r="E33" s="14">
        <v>0</v>
      </c>
      <c r="F33" s="14">
        <v>0</v>
      </c>
      <c r="G33" s="14">
        <v>0</v>
      </c>
      <c r="H33" s="14">
        <v>0</v>
      </c>
      <c r="I33" s="2">
        <v>160.89645029895777</v>
      </c>
      <c r="J33" s="465">
        <v>442.72324883272097</v>
      </c>
      <c r="K33" s="14">
        <v>0</v>
      </c>
      <c r="L33" s="14">
        <v>0</v>
      </c>
      <c r="M33" s="14">
        <v>0</v>
      </c>
      <c r="N33" s="14">
        <v>0</v>
      </c>
      <c r="O33" s="14">
        <v>0</v>
      </c>
      <c r="P33" s="14">
        <v>0</v>
      </c>
      <c r="Q33" s="14">
        <v>0</v>
      </c>
      <c r="R33" s="14">
        <v>0</v>
      </c>
      <c r="S33" s="14">
        <v>0</v>
      </c>
      <c r="T33" s="14">
        <v>0</v>
      </c>
      <c r="U33" s="2">
        <v>92.896556705957465</v>
      </c>
      <c r="V33" s="499">
        <v>67.999893593000309</v>
      </c>
      <c r="W33" s="498">
        <v>114.05223781825272</v>
      </c>
      <c r="X33" s="498">
        <v>106.29736930947143</v>
      </c>
      <c r="Y33" s="2">
        <v>93.271176443114712</v>
      </c>
      <c r="Z33" s="466">
        <v>129.10246526188212</v>
      </c>
    </row>
    <row r="34" spans="2:26" x14ac:dyDescent="0.35">
      <c r="B34" s="123" t="s">
        <v>115</v>
      </c>
      <c r="C34" s="5" t="s">
        <v>22</v>
      </c>
      <c r="D34" s="14">
        <v>0</v>
      </c>
      <c r="E34" s="14"/>
      <c r="F34" s="2">
        <v>306.73358431999998</v>
      </c>
      <c r="G34" s="2">
        <v>335.09407019000002</v>
      </c>
      <c r="H34" s="2">
        <v>260.79190294</v>
      </c>
      <c r="I34" s="2">
        <v>280.02494560000002</v>
      </c>
      <c r="J34" s="465">
        <v>363.44509221999999</v>
      </c>
      <c r="K34" s="2">
        <v>81.44129058</v>
      </c>
      <c r="L34" s="2">
        <v>77.461739739999999</v>
      </c>
      <c r="M34" s="2">
        <v>88.744262759999984</v>
      </c>
      <c r="N34" s="2">
        <v>87.446777109999999</v>
      </c>
      <c r="O34" s="2">
        <v>55.509717480000006</v>
      </c>
      <c r="P34" s="2">
        <v>65.61910549000001</v>
      </c>
      <c r="Q34" s="2">
        <v>66.131912319999998</v>
      </c>
      <c r="R34" s="2">
        <v>73.53116765</v>
      </c>
      <c r="S34" s="2">
        <v>55.661898410000006</v>
      </c>
      <c r="T34" s="2">
        <v>68.730007189999995</v>
      </c>
      <c r="U34" s="2">
        <v>71.577207670000007</v>
      </c>
      <c r="V34" s="2">
        <v>84.055832330000001</v>
      </c>
      <c r="W34" s="498">
        <v>89.767168080000005</v>
      </c>
      <c r="X34" s="498">
        <v>105.33834549999997</v>
      </c>
      <c r="Y34" s="2">
        <v>108.80794379000002</v>
      </c>
      <c r="Z34" s="466">
        <v>59.531634849999996</v>
      </c>
    </row>
    <row r="35" spans="2:26" x14ac:dyDescent="0.35">
      <c r="B35" s="163" t="s">
        <v>158</v>
      </c>
      <c r="C35" s="10" t="s">
        <v>22</v>
      </c>
      <c r="D35" s="14">
        <v>0</v>
      </c>
      <c r="E35" s="15">
        <v>0</v>
      </c>
      <c r="F35" s="260">
        <v>254.04341568000007</v>
      </c>
      <c r="G35" s="260">
        <v>271.54392981000001</v>
      </c>
      <c r="H35" s="260">
        <v>270.85109706000003</v>
      </c>
      <c r="I35" s="260">
        <v>528.23212932637568</v>
      </c>
      <c r="J35" s="465">
        <v>740.54935000511523</v>
      </c>
      <c r="K35" s="260">
        <v>62.063709419999995</v>
      </c>
      <c r="L35" s="260">
        <v>61.059260260000016</v>
      </c>
      <c r="M35" s="260">
        <v>65.494737239999992</v>
      </c>
      <c r="N35" s="260">
        <v>82.926222890000048</v>
      </c>
      <c r="O35" s="260">
        <v>87.570282520000006</v>
      </c>
      <c r="P35" s="260">
        <v>56.864894509999999</v>
      </c>
      <c r="Q35" s="260">
        <v>65.784087679999999</v>
      </c>
      <c r="R35" s="260">
        <v>60.63183235000001</v>
      </c>
      <c r="S35" s="260">
        <v>83.719101589999994</v>
      </c>
      <c r="T35" s="260">
        <v>57.920992809999987</v>
      </c>
      <c r="U35" s="2">
        <v>182.07821041806551</v>
      </c>
      <c r="V35" s="2">
        <v>204.51382450831022</v>
      </c>
      <c r="W35" s="498">
        <v>227.57459440756895</v>
      </c>
      <c r="X35" s="498">
        <v>166.44303463625499</v>
      </c>
      <c r="Y35" s="2">
        <v>173.12053651971837</v>
      </c>
      <c r="Z35" s="466">
        <v>173.41118444157291</v>
      </c>
    </row>
    <row r="36" spans="2:26" x14ac:dyDescent="0.35">
      <c r="B36" s="213" t="s">
        <v>116</v>
      </c>
      <c r="C36" s="28" t="s">
        <v>22</v>
      </c>
      <c r="D36" s="27">
        <f t="shared" ref="D36:E36" si="5">SUM(D30:D35)</f>
        <v>0</v>
      </c>
      <c r="E36" s="27">
        <f t="shared" si="5"/>
        <v>0</v>
      </c>
      <c r="F36" s="476">
        <v>560.77700000000004</v>
      </c>
      <c r="G36" s="490">
        <v>606.63800000000003</v>
      </c>
      <c r="H36" s="476">
        <v>531.64300000000003</v>
      </c>
      <c r="I36" s="490">
        <v>1935.2080000000001</v>
      </c>
      <c r="J36" s="491">
        <v>4681.134</v>
      </c>
      <c r="K36" s="285">
        <v>143.505</v>
      </c>
      <c r="L36" s="286">
        <v>138.52100000000002</v>
      </c>
      <c r="M36" s="285">
        <v>154.23899999999998</v>
      </c>
      <c r="N36" s="285">
        <v>170.37300000000005</v>
      </c>
      <c r="O36" s="285">
        <v>143.08000000000001</v>
      </c>
      <c r="P36" s="285">
        <v>122.48400000000001</v>
      </c>
      <c r="Q36" s="286">
        <v>131.916</v>
      </c>
      <c r="R36" s="285">
        <v>134.16300000000001</v>
      </c>
      <c r="S36" s="285">
        <v>139.381</v>
      </c>
      <c r="T36" s="285">
        <v>126.65099999999998</v>
      </c>
      <c r="U36" s="286">
        <v>852.505</v>
      </c>
      <c r="V36" s="286">
        <v>816.67100000000005</v>
      </c>
      <c r="W36" s="286">
        <v>1081.0329999999999</v>
      </c>
      <c r="X36" s="286">
        <v>1079.7310000000002</v>
      </c>
      <c r="Y36" s="286">
        <v>1265.029</v>
      </c>
      <c r="Z36" s="287">
        <v>1255.3409999999999</v>
      </c>
    </row>
    <row r="38" spans="2:26" x14ac:dyDescent="0.35">
      <c r="F38" s="79"/>
      <c r="G38" s="79"/>
      <c r="H38" s="79"/>
      <c r="I38" s="79"/>
      <c r="J38" s="79"/>
    </row>
    <row r="59" spans="7:11" x14ac:dyDescent="0.35">
      <c r="G59" s="79"/>
      <c r="H59" s="79"/>
      <c r="I59" s="79"/>
      <c r="J59" s="79"/>
      <c r="K59" s="79"/>
    </row>
  </sheetData>
  <conditionalFormatting sqref="D22:N22">
    <cfRule type="containsText" dxfId="1" priority="1" operator="containsText" text="False">
      <formula>NOT(ISERROR(SEARCH("False",D22)))</formula>
    </cfRule>
  </conditionalFormatting>
  <pageMargins left="0.7" right="0.7" top="0.75" bottom="0.75" header="0.3" footer="0.3"/>
  <pageSetup paperSize="9" orientation="portrait" r:id="rId1"/>
  <ignoredErrors>
    <ignoredError sqref="F4:J9 F12:J12 G10:J10 F11:I11 F16:J21 F15:I15 F29:J37 F28:I28 F24:J27 F23:I23 G22:J22 F14:I14 F13:I1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A8DDD-F05B-4AB8-8117-29B601B68280}">
  <sheetPr codeName="Sheet6"/>
  <dimension ref="A2:Z26"/>
  <sheetViews>
    <sheetView showGridLines="0" zoomScaleNormal="100" workbookViewId="0">
      <pane xSplit="3" ySplit="4" topLeftCell="F5" activePane="bottomRight" state="frozen"/>
      <selection pane="topRight" activeCell="D1" sqref="D1"/>
      <selection pane="bottomLeft" activeCell="A5" sqref="A5"/>
      <selection pane="bottomRight" activeCell="F1" sqref="F1"/>
    </sheetView>
  </sheetViews>
  <sheetFormatPr defaultColWidth="8.7265625" defaultRowHeight="14.5" outlineLevelCol="1" x14ac:dyDescent="0.35"/>
  <cols>
    <col min="1" max="1" width="3.6328125" style="17" customWidth="1"/>
    <col min="2" max="2" width="31.453125" style="17" customWidth="1"/>
    <col min="3" max="3" width="8.81640625" style="17" customWidth="1"/>
    <col min="4" max="5" width="10.54296875" style="17" hidden="1" customWidth="1"/>
    <col min="6" max="10" width="7.26953125" style="298" bestFit="1" customWidth="1"/>
    <col min="11" max="18" width="8.36328125" style="298" hidden="1" customWidth="1" outlineLevel="1"/>
    <col min="19" max="19" width="7.6328125" style="298" bestFit="1" customWidth="1" collapsed="1"/>
    <col min="20" max="26" width="7.6328125" style="298" bestFit="1" customWidth="1"/>
    <col min="27" max="27" width="11.453125" bestFit="1" customWidth="1"/>
    <col min="28" max="32" width="8.7265625" customWidth="1"/>
    <col min="33" max="44" width="10" bestFit="1" customWidth="1"/>
    <col min="45" max="45" width="10.7265625" bestFit="1" customWidth="1"/>
    <col min="46" max="46" width="10" bestFit="1" customWidth="1"/>
    <col min="47" max="47" width="11.7265625" bestFit="1" customWidth="1"/>
  </cols>
  <sheetData>
    <row r="2" spans="1:26" ht="29" customHeight="1" x14ac:dyDescent="0.65">
      <c r="B2" s="55" t="s">
        <v>179</v>
      </c>
    </row>
    <row r="4" spans="1:26" ht="15.5" x14ac:dyDescent="0.35">
      <c r="B4" s="261" t="s">
        <v>171</v>
      </c>
      <c r="C4" s="71"/>
      <c r="D4" s="72" t="s">
        <v>2</v>
      </c>
      <c r="E4" s="34" t="s">
        <v>3</v>
      </c>
      <c r="F4" s="254" t="s">
        <v>4</v>
      </c>
      <c r="G4" s="254" t="s">
        <v>5</v>
      </c>
      <c r="H4" s="254" t="s">
        <v>6</v>
      </c>
      <c r="I4" s="254" t="s">
        <v>7</v>
      </c>
      <c r="J4" s="273" t="s">
        <v>173</v>
      </c>
      <c r="K4" s="254" t="s">
        <v>8</v>
      </c>
      <c r="L4" s="254" t="s">
        <v>9</v>
      </c>
      <c r="M4" s="254" t="s">
        <v>10</v>
      </c>
      <c r="N4" s="254" t="s">
        <v>11</v>
      </c>
      <c r="O4" s="254" t="s">
        <v>12</v>
      </c>
      <c r="P4" s="254" t="s">
        <v>13</v>
      </c>
      <c r="Q4" s="254" t="s">
        <v>14</v>
      </c>
      <c r="R4" s="254" t="s">
        <v>15</v>
      </c>
      <c r="S4" s="254" t="s">
        <v>16</v>
      </c>
      <c r="T4" s="254" t="s">
        <v>17</v>
      </c>
      <c r="U4" s="254" t="s">
        <v>18</v>
      </c>
      <c r="V4" s="254" t="s">
        <v>19</v>
      </c>
      <c r="W4" s="254" t="s">
        <v>20</v>
      </c>
      <c r="X4" s="254" t="s">
        <v>159</v>
      </c>
      <c r="Y4" s="254" t="s">
        <v>167</v>
      </c>
      <c r="Z4" s="274" t="s">
        <v>174</v>
      </c>
    </row>
    <row r="5" spans="1:26" x14ac:dyDescent="0.35">
      <c r="B5" s="262" t="s">
        <v>31</v>
      </c>
      <c r="C5" s="58" t="s">
        <v>22</v>
      </c>
      <c r="D5" s="60">
        <f>Group!D52</f>
        <v>0</v>
      </c>
      <c r="E5" s="51">
        <f>Group!E52</f>
        <v>0</v>
      </c>
      <c r="F5" s="460">
        <v>97.805999999999997</v>
      </c>
      <c r="G5" s="460">
        <v>359.71699999999998</v>
      </c>
      <c r="H5" s="460">
        <v>400.18200000000002</v>
      </c>
      <c r="I5" s="460">
        <v>453.81799999999998</v>
      </c>
      <c r="J5" s="484">
        <v>566.89200000000005</v>
      </c>
      <c r="K5" s="463">
        <v>43.79</v>
      </c>
      <c r="L5" s="463">
        <v>79.728000000000009</v>
      </c>
      <c r="M5" s="463">
        <v>60.964999999999989</v>
      </c>
      <c r="N5" s="463">
        <v>175.23400000000001</v>
      </c>
      <c r="O5" s="463">
        <v>102.425</v>
      </c>
      <c r="P5" s="463">
        <v>92.48299999999999</v>
      </c>
      <c r="Q5" s="463">
        <v>89.996999999999986</v>
      </c>
      <c r="R5" s="463">
        <v>115.277</v>
      </c>
      <c r="S5" s="463">
        <v>100.53</v>
      </c>
      <c r="T5" s="463">
        <v>116.78299999999999</v>
      </c>
      <c r="U5" s="463">
        <v>99.93</v>
      </c>
      <c r="V5" s="463">
        <v>136.57499999999999</v>
      </c>
      <c r="W5" s="463">
        <v>150.631</v>
      </c>
      <c r="X5" s="463">
        <v>154.12100000000001</v>
      </c>
      <c r="Y5" s="463">
        <v>162.22400000000002</v>
      </c>
      <c r="Z5" s="484">
        <v>99.916000000000054</v>
      </c>
    </row>
    <row r="6" spans="1:26" x14ac:dyDescent="0.35">
      <c r="B6" s="263" t="s">
        <v>32</v>
      </c>
      <c r="C6" s="59" t="s">
        <v>22</v>
      </c>
      <c r="D6" s="3">
        <f>Group!D79</f>
        <v>0</v>
      </c>
      <c r="E6" s="4">
        <f>Group!E79</f>
        <v>0</v>
      </c>
      <c r="F6" s="2">
        <v>66.875</v>
      </c>
      <c r="G6" s="2">
        <v>277.81099999999998</v>
      </c>
      <c r="H6" s="2">
        <v>332.49400000000003</v>
      </c>
      <c r="I6" s="2">
        <v>355.61900000000003</v>
      </c>
      <c r="J6" s="458">
        <v>359.61500000000001</v>
      </c>
      <c r="K6" s="2">
        <v>28.690999999999999</v>
      </c>
      <c r="L6" s="2">
        <v>60.590999999999994</v>
      </c>
      <c r="M6" s="2">
        <v>41.98299999999999</v>
      </c>
      <c r="N6" s="2">
        <v>146.54599999999999</v>
      </c>
      <c r="O6" s="2">
        <v>81.27</v>
      </c>
      <c r="P6" s="2">
        <v>76.138999999999996</v>
      </c>
      <c r="Q6" s="2">
        <v>71.248000000000005</v>
      </c>
      <c r="R6" s="2">
        <v>103.83700000000005</v>
      </c>
      <c r="S6" s="2">
        <v>82.12</v>
      </c>
      <c r="T6" s="2">
        <v>91.897999999999996</v>
      </c>
      <c r="U6" s="2">
        <v>78.942999999999998</v>
      </c>
      <c r="V6" s="2">
        <v>102.65800000000002</v>
      </c>
      <c r="W6" s="2">
        <v>119.14400000000001</v>
      </c>
      <c r="X6" s="2">
        <v>97.289999999999992</v>
      </c>
      <c r="Y6" s="2">
        <v>95.580000000000013</v>
      </c>
      <c r="Z6" s="458">
        <v>47.600999999999999</v>
      </c>
    </row>
    <row r="7" spans="1:26" x14ac:dyDescent="0.35">
      <c r="B7" s="262" t="s">
        <v>33</v>
      </c>
      <c r="C7" s="58" t="s">
        <v>22</v>
      </c>
      <c r="D7" s="35">
        <f>Group!D88</f>
        <v>0</v>
      </c>
      <c r="E7" s="36">
        <f>Group!E88</f>
        <v>0</v>
      </c>
      <c r="F7" s="463">
        <v>17.263999999999999</v>
      </c>
      <c r="G7" s="463">
        <v>171.67400000000001</v>
      </c>
      <c r="H7" s="463">
        <v>217.81200000000001</v>
      </c>
      <c r="I7" s="463">
        <v>251.26599999999999</v>
      </c>
      <c r="J7" s="464">
        <v>200.50899999999996</v>
      </c>
      <c r="K7" s="463">
        <v>10.72</v>
      </c>
      <c r="L7" s="463">
        <v>44.536999999999999</v>
      </c>
      <c r="M7" s="463">
        <v>22.213000000000001</v>
      </c>
      <c r="N7" s="463">
        <v>94.204000000000008</v>
      </c>
      <c r="O7" s="463">
        <v>57.597000000000001</v>
      </c>
      <c r="P7" s="463">
        <v>49.603999999999992</v>
      </c>
      <c r="Q7" s="463">
        <v>52.914000000000016</v>
      </c>
      <c r="R7" s="463">
        <v>57.697000000000003</v>
      </c>
      <c r="S7" s="463">
        <v>58.518000000000001</v>
      </c>
      <c r="T7" s="463">
        <v>67.346999999999994</v>
      </c>
      <c r="U7" s="463">
        <v>46.673999999999999</v>
      </c>
      <c r="V7" s="463">
        <v>78.727000000000004</v>
      </c>
      <c r="W7" s="463">
        <v>93.698999999999998</v>
      </c>
      <c r="X7" s="463">
        <v>50.051000000000002</v>
      </c>
      <c r="Y7" s="463">
        <v>47.921000000000006</v>
      </c>
      <c r="Z7" s="464">
        <v>8.8379999999999797</v>
      </c>
    </row>
    <row r="8" spans="1:26" x14ac:dyDescent="0.35">
      <c r="A8" s="65"/>
      <c r="B8" s="264" t="s">
        <v>34</v>
      </c>
      <c r="C8" s="62" t="s">
        <v>22</v>
      </c>
      <c r="D8" s="3">
        <f>Group!D114</f>
        <v>0</v>
      </c>
      <c r="E8" s="4">
        <f>Group!E114</f>
        <v>0</v>
      </c>
      <c r="F8" s="2">
        <v>9.8160000000000007</v>
      </c>
      <c r="G8" s="2">
        <v>163.00399999999996</v>
      </c>
      <c r="H8" s="2">
        <v>206.68899999999999</v>
      </c>
      <c r="I8" s="2">
        <v>234.80599999999998</v>
      </c>
      <c r="J8" s="458">
        <v>172.21899999999999</v>
      </c>
      <c r="K8" s="2">
        <v>8.8589999999999964</v>
      </c>
      <c r="L8" s="2">
        <v>42.622000000000014</v>
      </c>
      <c r="M8" s="2">
        <v>20.299999999999997</v>
      </c>
      <c r="N8" s="2">
        <v>91.222999999999985</v>
      </c>
      <c r="O8" s="2">
        <v>54.701999999999998</v>
      </c>
      <c r="P8" s="2">
        <v>46.544000000000004</v>
      </c>
      <c r="Q8" s="2">
        <v>49.925000000000011</v>
      </c>
      <c r="R8" s="2">
        <v>55.517999999999979</v>
      </c>
      <c r="S8" s="2">
        <v>55.914000000000001</v>
      </c>
      <c r="T8" s="2">
        <v>64.616</v>
      </c>
      <c r="U8" s="2">
        <v>44.007000000000005</v>
      </c>
      <c r="V8" s="2">
        <v>70.268999999999991</v>
      </c>
      <c r="W8" s="2">
        <v>90.405000000000015</v>
      </c>
      <c r="X8" s="2">
        <v>42.154000000000011</v>
      </c>
      <c r="Y8" s="2">
        <v>41.012</v>
      </c>
      <c r="Z8" s="458">
        <v>-1.3520000000000323</v>
      </c>
    </row>
    <row r="9" spans="1:26" x14ac:dyDescent="0.35">
      <c r="A9" s="65"/>
      <c r="B9" s="264" t="s">
        <v>35</v>
      </c>
      <c r="C9" s="257" t="s">
        <v>22</v>
      </c>
      <c r="D9" s="3">
        <v>758.02599999999995</v>
      </c>
      <c r="E9" s="4">
        <v>499.35199999999998</v>
      </c>
      <c r="F9" s="2">
        <v>9.8160000000000007</v>
      </c>
      <c r="G9" s="2">
        <v>163.00399999999996</v>
      </c>
      <c r="H9" s="2">
        <v>206.68899999999999</v>
      </c>
      <c r="I9" s="2">
        <v>234.93599999999998</v>
      </c>
      <c r="J9" s="465">
        <v>148.05000000000001</v>
      </c>
      <c r="K9" s="2">
        <v>8.8589999999999964</v>
      </c>
      <c r="L9" s="2">
        <v>42.622000000000014</v>
      </c>
      <c r="M9" s="2">
        <v>20.299999999999997</v>
      </c>
      <c r="N9" s="2">
        <v>91.222999999999985</v>
      </c>
      <c r="O9" s="2">
        <v>54.701999999999998</v>
      </c>
      <c r="P9" s="2">
        <v>46.544000000000004</v>
      </c>
      <c r="Q9" s="2">
        <v>49.925000000000011</v>
      </c>
      <c r="R9" s="2">
        <v>55.517999999999979</v>
      </c>
      <c r="S9" s="2">
        <v>55.914000000000001</v>
      </c>
      <c r="T9" s="2">
        <v>64.616</v>
      </c>
      <c r="U9" s="2">
        <v>44.007000000000005</v>
      </c>
      <c r="V9" s="2">
        <v>70.398999999999987</v>
      </c>
      <c r="W9" s="2">
        <v>84.297000000000011</v>
      </c>
      <c r="X9" s="2">
        <v>36.689000000000007</v>
      </c>
      <c r="Y9" s="2">
        <v>37.338999999999999</v>
      </c>
      <c r="Z9" s="466">
        <v>-10.275000000000006</v>
      </c>
    </row>
    <row r="10" spans="1:26" x14ac:dyDescent="0.35">
      <c r="A10" s="65"/>
      <c r="B10" s="265" t="s">
        <v>36</v>
      </c>
      <c r="C10" s="258" t="s">
        <v>22</v>
      </c>
      <c r="D10" s="259">
        <v>757.59100000000001</v>
      </c>
      <c r="E10" s="53">
        <v>496.971</v>
      </c>
      <c r="F10" s="467" t="s">
        <v>181</v>
      </c>
      <c r="G10" s="467">
        <v>91.419290629999992</v>
      </c>
      <c r="H10" s="467">
        <v>118.6223806</v>
      </c>
      <c r="I10" s="467">
        <v>234.80399999999997</v>
      </c>
      <c r="J10" s="468">
        <v>145.00208245000005</v>
      </c>
      <c r="K10" s="467">
        <v>-4.6316687700000001</v>
      </c>
      <c r="L10" s="467">
        <v>28.366687630000001</v>
      </c>
      <c r="M10" s="467">
        <v>4.86896241</v>
      </c>
      <c r="N10" s="467">
        <v>62.815309359999993</v>
      </c>
      <c r="O10" s="467">
        <v>36.190757149999996</v>
      </c>
      <c r="P10" s="467">
        <v>24.705593820000001</v>
      </c>
      <c r="Q10" s="467">
        <v>29.329356689999997</v>
      </c>
      <c r="R10" s="467">
        <v>28.396672940000002</v>
      </c>
      <c r="S10" s="467">
        <v>55.914000000000001</v>
      </c>
      <c r="T10" s="467">
        <v>64.615999999999985</v>
      </c>
      <c r="U10" s="467">
        <v>44.005000000000017</v>
      </c>
      <c r="V10" s="467">
        <v>70.268999999999991</v>
      </c>
      <c r="W10" s="467">
        <v>84.981746780000009</v>
      </c>
      <c r="X10" s="467">
        <v>37.328367780000008</v>
      </c>
      <c r="Y10" s="467">
        <v>37.684366600000025</v>
      </c>
      <c r="Z10" s="468">
        <v>-14.99239871</v>
      </c>
    </row>
    <row r="11" spans="1:26" x14ac:dyDescent="0.35">
      <c r="B11" s="266"/>
      <c r="C11" s="77"/>
      <c r="D11" s="77"/>
      <c r="E11" s="77"/>
      <c r="F11" s="299"/>
      <c r="G11" s="299"/>
      <c r="H11" s="299"/>
      <c r="I11" s="299"/>
      <c r="J11" s="299"/>
      <c r="K11" s="299"/>
      <c r="L11" s="299"/>
      <c r="M11" s="299"/>
      <c r="N11" s="299"/>
      <c r="O11" s="299"/>
      <c r="P11" s="299"/>
      <c r="Q11" s="299"/>
      <c r="R11" s="299"/>
      <c r="S11" s="299"/>
      <c r="T11" s="299"/>
      <c r="U11" s="301"/>
      <c r="V11" s="301"/>
      <c r="W11" s="299"/>
      <c r="X11" s="299"/>
      <c r="Y11" s="299"/>
      <c r="Z11" s="299"/>
    </row>
    <row r="12" spans="1:26" ht="15.5" x14ac:dyDescent="0.35">
      <c r="B12" s="261" t="s">
        <v>170</v>
      </c>
      <c r="C12" s="71" t="s">
        <v>1</v>
      </c>
      <c r="D12" s="72" t="s">
        <v>2</v>
      </c>
      <c r="E12" s="34" t="s">
        <v>3</v>
      </c>
      <c r="F12" s="254" t="s">
        <v>4</v>
      </c>
      <c r="G12" s="254" t="s">
        <v>5</v>
      </c>
      <c r="H12" s="254" t="s">
        <v>6</v>
      </c>
      <c r="I12" s="254" t="s">
        <v>7</v>
      </c>
      <c r="J12" s="273" t="s">
        <v>173</v>
      </c>
      <c r="K12" s="254" t="s">
        <v>8</v>
      </c>
      <c r="L12" s="254" t="s">
        <v>9</v>
      </c>
      <c r="M12" s="254" t="s">
        <v>10</v>
      </c>
      <c r="N12" s="254" t="s">
        <v>11</v>
      </c>
      <c r="O12" s="254" t="s">
        <v>12</v>
      </c>
      <c r="P12" s="254" t="s">
        <v>13</v>
      </c>
      <c r="Q12" s="254" t="s">
        <v>14</v>
      </c>
      <c r="R12" s="254" t="s">
        <v>15</v>
      </c>
      <c r="S12" s="254" t="s">
        <v>16</v>
      </c>
      <c r="T12" s="254" t="s">
        <v>17</v>
      </c>
      <c r="U12" s="254" t="s">
        <v>18</v>
      </c>
      <c r="V12" s="254" t="s">
        <v>19</v>
      </c>
      <c r="W12" s="254" t="s">
        <v>20</v>
      </c>
      <c r="X12" s="254" t="s">
        <v>159</v>
      </c>
      <c r="Y12" s="254" t="s">
        <v>167</v>
      </c>
      <c r="Z12" s="274" t="s">
        <v>174</v>
      </c>
    </row>
    <row r="13" spans="1:26" x14ac:dyDescent="0.35">
      <c r="B13" s="263" t="s">
        <v>24</v>
      </c>
      <c r="C13" s="5" t="s">
        <v>22</v>
      </c>
      <c r="D13" s="1">
        <v>0</v>
      </c>
      <c r="E13" s="1">
        <v>0</v>
      </c>
      <c r="F13" s="1">
        <v>151.81</v>
      </c>
      <c r="G13" s="1">
        <v>261.87700000000001</v>
      </c>
      <c r="H13" s="1">
        <v>1749.354</v>
      </c>
      <c r="I13" s="1">
        <v>2171.7759999999998</v>
      </c>
      <c r="J13" s="486">
        <f>+Group!J123</f>
        <v>2899.433</v>
      </c>
      <c r="K13" s="474">
        <v>0</v>
      </c>
      <c r="L13" s="1">
        <v>0</v>
      </c>
      <c r="M13" s="1">
        <v>0</v>
      </c>
      <c r="N13" s="1">
        <v>261.87700000000001</v>
      </c>
      <c r="O13" s="1">
        <v>202.64599999999999</v>
      </c>
      <c r="P13" s="1">
        <v>1044.7550000000001</v>
      </c>
      <c r="Q13" s="1">
        <v>1186.9659999999999</v>
      </c>
      <c r="R13" s="1">
        <v>1749.354</v>
      </c>
      <c r="S13" s="1">
        <v>1777.261</v>
      </c>
      <c r="T13" s="1">
        <v>2007.1389999999999</v>
      </c>
      <c r="U13" s="1">
        <v>2068.136</v>
      </c>
      <c r="V13" s="1">
        <v>2171.7759999999998</v>
      </c>
      <c r="W13" s="1">
        <v>2308.5770000000002</v>
      </c>
      <c r="X13" s="1">
        <v>2667.181</v>
      </c>
      <c r="Y13" s="1">
        <v>2703.625</v>
      </c>
      <c r="Z13" s="486">
        <f>+J13</f>
        <v>2899.433</v>
      </c>
    </row>
    <row r="14" spans="1:26" x14ac:dyDescent="0.35">
      <c r="A14" s="65"/>
      <c r="B14" s="267" t="s">
        <v>28</v>
      </c>
      <c r="C14" s="74" t="s">
        <v>22</v>
      </c>
      <c r="D14" s="260">
        <f>Group!D141</f>
        <v>0</v>
      </c>
      <c r="E14" s="260">
        <f>Group!E141</f>
        <v>0</v>
      </c>
      <c r="F14" s="260">
        <v>103.91</v>
      </c>
      <c r="G14" s="260">
        <v>36.356999999999999</v>
      </c>
      <c r="H14" s="260">
        <v>1493.7929999999999</v>
      </c>
      <c r="I14" s="260">
        <v>1693.925</v>
      </c>
      <c r="J14" s="459">
        <v>2444.5740000000001</v>
      </c>
      <c r="K14" s="260">
        <v>0</v>
      </c>
      <c r="L14" s="260">
        <v>0</v>
      </c>
      <c r="M14" s="260">
        <v>0</v>
      </c>
      <c r="N14" s="260">
        <v>36.356999999999999</v>
      </c>
      <c r="O14" s="260">
        <v>29.437000000000001</v>
      </c>
      <c r="P14" s="260">
        <v>806.57</v>
      </c>
      <c r="Q14" s="260">
        <v>898.85599999999999</v>
      </c>
      <c r="R14" s="260">
        <v>1493.7929999999999</v>
      </c>
      <c r="S14" s="260">
        <v>1482.4269999999999</v>
      </c>
      <c r="T14" s="260">
        <v>1643.692</v>
      </c>
      <c r="U14" s="260">
        <v>1660.684</v>
      </c>
      <c r="V14" s="260">
        <v>1693.925</v>
      </c>
      <c r="W14" s="260">
        <v>1762.7080000000001</v>
      </c>
      <c r="X14" s="260">
        <v>2084.625</v>
      </c>
      <c r="Y14" s="260">
        <v>2083.6849999999999</v>
      </c>
      <c r="Z14" s="459">
        <f>+Group!J141</f>
        <v>2256.4949999999999</v>
      </c>
    </row>
    <row r="15" spans="1:26" x14ac:dyDescent="0.35">
      <c r="B15" s="266"/>
      <c r="C15" s="77"/>
      <c r="D15" s="77"/>
      <c r="E15" s="77"/>
      <c r="F15" s="299"/>
      <c r="G15" s="299"/>
      <c r="H15" s="299"/>
      <c r="I15" s="299"/>
      <c r="J15" s="299"/>
      <c r="K15" s="299"/>
      <c r="L15" s="299"/>
      <c r="M15" s="299"/>
      <c r="N15" s="299"/>
      <c r="O15" s="299"/>
      <c r="P15" s="299"/>
      <c r="Q15" s="299"/>
      <c r="R15" s="299"/>
      <c r="S15" s="299"/>
      <c r="T15" s="299"/>
      <c r="U15" s="299"/>
      <c r="V15" s="299"/>
      <c r="W15" s="299"/>
      <c r="X15" s="299"/>
      <c r="Y15" s="299"/>
      <c r="Z15" s="299"/>
    </row>
    <row r="16" spans="1:26" ht="15.5" x14ac:dyDescent="0.35">
      <c r="B16" s="261" t="s">
        <v>42</v>
      </c>
      <c r="C16" s="71"/>
      <c r="D16" s="34" t="s">
        <v>2</v>
      </c>
      <c r="E16" s="34" t="s">
        <v>3</v>
      </c>
      <c r="F16" s="254" t="s">
        <v>4</v>
      </c>
      <c r="G16" s="254" t="s">
        <v>5</v>
      </c>
      <c r="H16" s="254" t="s">
        <v>6</v>
      </c>
      <c r="I16" s="254" t="s">
        <v>7</v>
      </c>
      <c r="J16" s="273" t="s">
        <v>173</v>
      </c>
      <c r="K16" s="254" t="s">
        <v>8</v>
      </c>
      <c r="L16" s="254" t="s">
        <v>9</v>
      </c>
      <c r="M16" s="254" t="s">
        <v>10</v>
      </c>
      <c r="N16" s="254" t="s">
        <v>11</v>
      </c>
      <c r="O16" s="254" t="s">
        <v>12</v>
      </c>
      <c r="P16" s="254" t="s">
        <v>13</v>
      </c>
      <c r="Q16" s="254" t="s">
        <v>14</v>
      </c>
      <c r="R16" s="254" t="s">
        <v>15</v>
      </c>
      <c r="S16" s="254" t="s">
        <v>16</v>
      </c>
      <c r="T16" s="254" t="s">
        <v>17</v>
      </c>
      <c r="U16" s="254" t="s">
        <v>18</v>
      </c>
      <c r="V16" s="254" t="s">
        <v>19</v>
      </c>
      <c r="W16" s="254" t="s">
        <v>20</v>
      </c>
      <c r="X16" s="254" t="s">
        <v>159</v>
      </c>
      <c r="Y16" s="254" t="s">
        <v>167</v>
      </c>
      <c r="Z16" s="274" t="s">
        <v>174</v>
      </c>
    </row>
    <row r="17" spans="1:26" x14ac:dyDescent="0.35">
      <c r="B17" s="263" t="s">
        <v>43</v>
      </c>
      <c r="C17" s="59" t="s">
        <v>44</v>
      </c>
      <c r="D17" s="51">
        <f>Group!D64</f>
        <v>0</v>
      </c>
      <c r="E17" s="51">
        <f>Group!E64</f>
        <v>0</v>
      </c>
      <c r="F17" s="7">
        <v>0.68375150808743845</v>
      </c>
      <c r="G17" s="7">
        <v>0.77230433924446162</v>
      </c>
      <c r="H17" s="7">
        <v>0.83085696008316223</v>
      </c>
      <c r="I17" s="7">
        <v>0.78361589888457495</v>
      </c>
      <c r="J17" s="283">
        <v>0.63436245351848319</v>
      </c>
      <c r="K17" s="7">
        <v>0.65519525005709067</v>
      </c>
      <c r="L17" s="7">
        <v>0.75997140276941588</v>
      </c>
      <c r="M17" s="7">
        <v>0.68864102353809553</v>
      </c>
      <c r="N17" s="7">
        <v>0.83628747845737694</v>
      </c>
      <c r="O17" s="7">
        <v>0.7934586282645838</v>
      </c>
      <c r="P17" s="7">
        <v>0.82327562903452534</v>
      </c>
      <c r="Q17" s="7">
        <v>0.791670833472227</v>
      </c>
      <c r="R17" s="7">
        <v>0.90076077621728567</v>
      </c>
      <c r="S17" s="7">
        <v>0.81687058589475781</v>
      </c>
      <c r="T17" s="7">
        <v>0.78691247869981085</v>
      </c>
      <c r="U17" s="7">
        <v>0.78998298809166412</v>
      </c>
      <c r="V17" s="7">
        <v>0.75166025993044128</v>
      </c>
      <c r="W17" s="7">
        <v>0.7909660030139879</v>
      </c>
      <c r="X17" s="7">
        <v>0.6312572589069626</v>
      </c>
      <c r="Y17" s="7">
        <v>0.58918532399644941</v>
      </c>
      <c r="Z17" s="283">
        <v>0.47641018455502598</v>
      </c>
    </row>
    <row r="18" spans="1:26" x14ac:dyDescent="0.35">
      <c r="B18" s="263" t="s">
        <v>45</v>
      </c>
      <c r="C18" s="59" t="s">
        <v>44</v>
      </c>
      <c r="D18" s="51">
        <f>Group!D65</f>
        <v>0</v>
      </c>
      <c r="E18" s="51">
        <f>Group!E65</f>
        <v>0</v>
      </c>
      <c r="F18" s="7">
        <v>0.17651268838312578</v>
      </c>
      <c r="G18" s="7">
        <v>0.47724739169958608</v>
      </c>
      <c r="H18" s="7">
        <v>0.54428235153005389</v>
      </c>
      <c r="I18" s="7">
        <v>0.55367129554138439</v>
      </c>
      <c r="J18" s="283">
        <v>0.35369876449129628</v>
      </c>
      <c r="K18" s="7">
        <v>0.24480474994290935</v>
      </c>
      <c r="L18" s="7">
        <v>0.55861178005217738</v>
      </c>
      <c r="M18" s="7">
        <v>0.36435659804806042</v>
      </c>
      <c r="N18" s="7">
        <v>0.53758973715146607</v>
      </c>
      <c r="O18" s="7">
        <v>0.56233341469367837</v>
      </c>
      <c r="P18" s="7">
        <v>0.53635803336829468</v>
      </c>
      <c r="Q18" s="7">
        <v>0.58795293176439245</v>
      </c>
      <c r="R18" s="7">
        <v>0.50050747330343437</v>
      </c>
      <c r="S18" s="7">
        <v>0.58209489704565798</v>
      </c>
      <c r="T18" s="7">
        <v>0.57668496270861347</v>
      </c>
      <c r="U18" s="7">
        <v>0.46706694686280392</v>
      </c>
      <c r="V18" s="7">
        <v>0.57643785465861253</v>
      </c>
      <c r="W18" s="7">
        <v>0.6220432713053754</v>
      </c>
      <c r="X18" s="7">
        <v>0.32475133174583604</v>
      </c>
      <c r="Y18" s="7">
        <v>0.29540018739520663</v>
      </c>
      <c r="Z18" s="283">
        <v>8.8454301613354963E-2</v>
      </c>
    </row>
    <row r="19" spans="1:26" x14ac:dyDescent="0.35">
      <c r="A19" s="65"/>
      <c r="B19" s="264" t="s">
        <v>180</v>
      </c>
      <c r="C19" s="62" t="s">
        <v>44</v>
      </c>
      <c r="D19" s="51">
        <f>Group!D66</f>
        <v>0</v>
      </c>
      <c r="E19" s="51">
        <f>Group!E66</f>
        <v>0</v>
      </c>
      <c r="F19" s="52">
        <v>0.10036194098521564</v>
      </c>
      <c r="G19" s="52">
        <v>0.45314511129582413</v>
      </c>
      <c r="H19" s="52">
        <v>0.51648749818832429</v>
      </c>
      <c r="I19" s="52">
        <v>0.51740124895883366</v>
      </c>
      <c r="J19" s="314">
        <v>0.30379507913323872</v>
      </c>
      <c r="K19" s="52">
        <v>0.2023064626627083</v>
      </c>
      <c r="L19" s="52">
        <v>0.53459261489062826</v>
      </c>
      <c r="M19" s="52">
        <v>0.33297793816124005</v>
      </c>
      <c r="N19" s="52">
        <v>0.5205781982948513</v>
      </c>
      <c r="O19" s="52">
        <v>0.53406883085184276</v>
      </c>
      <c r="P19" s="52">
        <v>0.50327087140339311</v>
      </c>
      <c r="Q19" s="52">
        <v>0.55474071357934174</v>
      </c>
      <c r="R19" s="52">
        <v>0.48160517709517059</v>
      </c>
      <c r="S19" s="52">
        <v>0.55619218143837656</v>
      </c>
      <c r="T19" s="52">
        <v>0.55329970971802411</v>
      </c>
      <c r="U19" s="52">
        <v>0.44037826478534975</v>
      </c>
      <c r="V19" s="52">
        <v>0.51450851180669954</v>
      </c>
      <c r="W19" s="52">
        <v>0.60017526272812383</v>
      </c>
      <c r="X19" s="52">
        <v>0.27351237015072577</v>
      </c>
      <c r="Y19" s="52">
        <v>0.25281092809941808</v>
      </c>
      <c r="Z19" s="314">
        <v>-1.353136634773241E-2</v>
      </c>
    </row>
    <row r="20" spans="1:26" x14ac:dyDescent="0.35">
      <c r="A20" s="65"/>
      <c r="B20" s="264" t="s">
        <v>46</v>
      </c>
      <c r="C20" s="62" t="s">
        <v>44</v>
      </c>
      <c r="D20" s="36">
        <f>Group!D67</f>
        <v>0</v>
      </c>
      <c r="E20" s="36">
        <f>Group!E67</f>
        <v>0</v>
      </c>
      <c r="F20" s="52">
        <v>0.10036194098521564</v>
      </c>
      <c r="G20" s="52">
        <v>0.45314511129582413</v>
      </c>
      <c r="H20" s="52">
        <v>0.51648749818832429</v>
      </c>
      <c r="I20" s="52">
        <v>0.51768770740693404</v>
      </c>
      <c r="J20" s="314">
        <v>0.26116085603607037</v>
      </c>
      <c r="K20" s="52">
        <v>0.2023064626627083</v>
      </c>
      <c r="L20" s="52">
        <v>0.53459261489062826</v>
      </c>
      <c r="M20" s="52">
        <v>0.33297793816124005</v>
      </c>
      <c r="N20" s="52">
        <v>0.5205781982948513</v>
      </c>
      <c r="O20" s="52">
        <v>0.53406883085184276</v>
      </c>
      <c r="P20" s="52">
        <v>0.50327087140339311</v>
      </c>
      <c r="Q20" s="52">
        <v>0.55474071357934174</v>
      </c>
      <c r="R20" s="52">
        <v>0.48160517709517059</v>
      </c>
      <c r="S20" s="52">
        <v>0.55619218143837656</v>
      </c>
      <c r="T20" s="52">
        <v>0.55329970971802411</v>
      </c>
      <c r="U20" s="52">
        <v>0.44037826478534975</v>
      </c>
      <c r="V20" s="52">
        <v>0.51546036976020493</v>
      </c>
      <c r="W20" s="52">
        <v>0.55962584063041476</v>
      </c>
      <c r="X20" s="52">
        <v>0.23805321792617493</v>
      </c>
      <c r="Y20" s="52">
        <v>0.23016939540388595</v>
      </c>
      <c r="Z20" s="314">
        <v>-0.10283638256135154</v>
      </c>
    </row>
    <row r="21" spans="1:26" x14ac:dyDescent="0.35">
      <c r="A21" s="65"/>
      <c r="B21" s="264" t="s">
        <v>47</v>
      </c>
      <c r="C21" s="62" t="s">
        <v>44</v>
      </c>
      <c r="D21" s="36">
        <f>Group!D68</f>
        <v>0</v>
      </c>
      <c r="E21" s="36">
        <f>Group!E68</f>
        <v>0</v>
      </c>
      <c r="F21" s="52">
        <v>0</v>
      </c>
      <c r="G21" s="52">
        <v>0.25414225802505858</v>
      </c>
      <c r="H21" s="52">
        <v>0.29642107990864158</v>
      </c>
      <c r="I21" s="52">
        <v>0.51739684190578594</v>
      </c>
      <c r="J21" s="314">
        <v>0.2557843159720018</v>
      </c>
      <c r="K21" s="52">
        <v>-0.10577001073304408</v>
      </c>
      <c r="L21" s="52">
        <v>0.35579329256973707</v>
      </c>
      <c r="M21" s="52">
        <v>7.9864880013122294E-2</v>
      </c>
      <c r="N21" s="52">
        <v>0.35846530559138062</v>
      </c>
      <c r="O21" s="52">
        <v>0.35333909836465704</v>
      </c>
      <c r="P21" s="52">
        <v>0.2671365961311809</v>
      </c>
      <c r="Q21" s="52">
        <v>0.32589260408680293</v>
      </c>
      <c r="R21" s="52">
        <v>0.24633424655395267</v>
      </c>
      <c r="S21" s="52">
        <v>0.55619218143837656</v>
      </c>
      <c r="T21" s="52">
        <v>0.553299709718024</v>
      </c>
      <c r="U21" s="52">
        <v>0.44035825077554303</v>
      </c>
      <c r="V21" s="52">
        <v>0.51450851180669954</v>
      </c>
      <c r="W21" s="52">
        <v>0.56417169626438124</v>
      </c>
      <c r="X21" s="52">
        <v>0.24220169723788457</v>
      </c>
      <c r="Y21" s="52">
        <v>0.23229834426472051</v>
      </c>
      <c r="Z21" s="314">
        <v>-0.15005002912446447</v>
      </c>
    </row>
    <row r="22" spans="1:26" x14ac:dyDescent="0.35">
      <c r="A22" s="65"/>
      <c r="B22" s="267" t="s">
        <v>169</v>
      </c>
      <c r="C22" s="74" t="s">
        <v>44</v>
      </c>
      <c r="D22" s="56"/>
      <c r="E22" s="56"/>
      <c r="F22" s="56" t="s">
        <v>181</v>
      </c>
      <c r="G22" s="56">
        <v>0.78805473703548801</v>
      </c>
      <c r="H22" s="56">
        <v>0.20553481922265518</v>
      </c>
      <c r="I22" s="56">
        <v>0.11976445565436493</v>
      </c>
      <c r="J22" s="57">
        <v>6.4233821119592832E-2</v>
      </c>
      <c r="K22" s="56"/>
      <c r="L22" s="56"/>
      <c r="M22" s="56"/>
      <c r="N22" s="56"/>
      <c r="O22" s="56">
        <v>0.94207606512486997</v>
      </c>
      <c r="P22" s="56">
        <v>0.30994495772336816</v>
      </c>
      <c r="Q22" s="56">
        <v>0.27823764663712136</v>
      </c>
      <c r="R22" s="56">
        <v>0.20553481922265518</v>
      </c>
      <c r="S22" s="56">
        <v>0.12683890926568395</v>
      </c>
      <c r="T22" s="56">
        <v>0.12834311151385083</v>
      </c>
      <c r="U22" s="56">
        <v>0.11493555538674192</v>
      </c>
      <c r="V22" s="56">
        <v>0.11976445565436493</v>
      </c>
      <c r="W22" s="56">
        <v>0.16142478059206497</v>
      </c>
      <c r="X22" s="56">
        <v>0.10957650584619787</v>
      </c>
      <c r="Y22" s="56">
        <v>9.4937011335067642E-2</v>
      </c>
      <c r="Z22" s="57">
        <v>6.4233821119592832E-2</v>
      </c>
    </row>
    <row r="23" spans="1:26" x14ac:dyDescent="0.35">
      <c r="B23" s="268"/>
      <c r="D23" s="22"/>
      <c r="I23" s="302"/>
      <c r="J23" s="302"/>
      <c r="K23" s="302"/>
      <c r="L23" s="302"/>
      <c r="M23" s="302"/>
      <c r="N23" s="302"/>
      <c r="O23" s="302"/>
      <c r="P23" s="302"/>
      <c r="Q23" s="302"/>
      <c r="R23" s="302"/>
      <c r="S23" s="302"/>
      <c r="U23" s="306"/>
      <c r="V23" s="306"/>
      <c r="W23" s="306"/>
      <c r="X23" s="306"/>
      <c r="Y23" s="307"/>
      <c r="Z23" s="306"/>
    </row>
    <row r="24" spans="1:26" ht="15.5" x14ac:dyDescent="0.35">
      <c r="B24" s="261" t="s">
        <v>57</v>
      </c>
      <c r="C24" s="71"/>
      <c r="D24" s="34" t="s">
        <v>2</v>
      </c>
      <c r="E24" s="34" t="s">
        <v>3</v>
      </c>
      <c r="F24" s="254" t="s">
        <v>4</v>
      </c>
      <c r="G24" s="254" t="s">
        <v>5</v>
      </c>
      <c r="H24" s="254" t="s">
        <v>6</v>
      </c>
      <c r="I24" s="254" t="s">
        <v>7</v>
      </c>
      <c r="J24" s="273" t="s">
        <v>173</v>
      </c>
      <c r="K24" s="254" t="s">
        <v>8</v>
      </c>
      <c r="L24" s="254" t="s">
        <v>9</v>
      </c>
      <c r="M24" s="254" t="s">
        <v>10</v>
      </c>
      <c r="N24" s="254" t="s">
        <v>11</v>
      </c>
      <c r="O24" s="254" t="s">
        <v>12</v>
      </c>
      <c r="P24" s="254" t="s">
        <v>13</v>
      </c>
      <c r="Q24" s="254" t="s">
        <v>14</v>
      </c>
      <c r="R24" s="254" t="s">
        <v>15</v>
      </c>
      <c r="S24" s="254" t="s">
        <v>16</v>
      </c>
      <c r="T24" s="254" t="s">
        <v>17</v>
      </c>
      <c r="U24" s="254" t="s">
        <v>18</v>
      </c>
      <c r="V24" s="254" t="s">
        <v>19</v>
      </c>
      <c r="W24" s="254" t="s">
        <v>20</v>
      </c>
      <c r="X24" s="254" t="s">
        <v>159</v>
      </c>
      <c r="Y24" s="254" t="s">
        <v>167</v>
      </c>
      <c r="Z24" s="274" t="s">
        <v>174</v>
      </c>
    </row>
    <row r="25" spans="1:26" x14ac:dyDescent="0.35">
      <c r="B25" s="269" t="s">
        <v>90</v>
      </c>
      <c r="C25" s="10" t="s">
        <v>91</v>
      </c>
      <c r="D25" s="15">
        <v>202</v>
      </c>
      <c r="E25" s="15">
        <v>13303.462</v>
      </c>
      <c r="F25" s="15">
        <v>16743.662</v>
      </c>
      <c r="G25" s="15">
        <v>17353.420000000002</v>
      </c>
      <c r="H25" s="15">
        <v>36832.437999999995</v>
      </c>
      <c r="I25" s="15">
        <v>33168.159</v>
      </c>
      <c r="J25" s="280">
        <v>30184.839</v>
      </c>
      <c r="K25" s="11">
        <v>4107.7789999999995</v>
      </c>
      <c r="L25" s="11">
        <v>4674.2510000000002</v>
      </c>
      <c r="M25" s="11">
        <v>4472.8519999999999</v>
      </c>
      <c r="N25" s="15">
        <v>4098.5380000000005</v>
      </c>
      <c r="O25" s="15">
        <v>8327.9689999999991</v>
      </c>
      <c r="P25" s="11">
        <v>9033.5469999999987</v>
      </c>
      <c r="Q25" s="15">
        <v>9514.4779999999992</v>
      </c>
      <c r="R25" s="15">
        <v>9967.3909999999996</v>
      </c>
      <c r="S25" s="15">
        <v>8336.0249999999996</v>
      </c>
      <c r="T25" s="15">
        <v>8976.7710000000006</v>
      </c>
      <c r="U25" s="15">
        <v>7726.9229999999998</v>
      </c>
      <c r="V25" s="15">
        <v>8128.4399999999987</v>
      </c>
      <c r="W25" s="15">
        <v>6730.8379999999997</v>
      </c>
      <c r="X25" s="15">
        <v>6932.9840000000004</v>
      </c>
      <c r="Y25" s="15">
        <v>8213.4490000000005</v>
      </c>
      <c r="Z25" s="69">
        <v>8307.5679999999993</v>
      </c>
    </row>
    <row r="26" spans="1:26" x14ac:dyDescent="0.35">
      <c r="B26" s="77"/>
      <c r="C26" s="77"/>
      <c r="D26" s="256"/>
      <c r="E26" s="256"/>
      <c r="F26" s="301"/>
      <c r="G26" s="301"/>
      <c r="H26" s="301"/>
      <c r="I26" s="301"/>
      <c r="J26" s="301"/>
      <c r="K26" s="301"/>
      <c r="L26" s="301"/>
      <c r="M26" s="301"/>
      <c r="N26" s="301"/>
      <c r="O26" s="301"/>
      <c r="P26" s="301"/>
      <c r="Q26" s="301"/>
      <c r="R26" s="301"/>
      <c r="S26" s="301"/>
      <c r="T26" s="301"/>
      <c r="U26" s="301"/>
      <c r="V26" s="301"/>
      <c r="W26" s="301"/>
      <c r="X26" s="301"/>
      <c r="Y26" s="301"/>
      <c r="Z26" s="301"/>
    </row>
  </sheetData>
  <conditionalFormatting sqref="D22:J22">
    <cfRule type="containsText" dxfId="0" priority="1" operator="containsText" text="False">
      <formula>NOT(ISERROR(SEARCH("False",D22)))</formula>
    </cfRule>
  </conditionalFormatting>
  <pageMargins left="0.7" right="0.7" top="0.75" bottom="0.75" header="0.3" footer="0.3"/>
  <pageSetup paperSize="9" orientation="portrait" r:id="rId1"/>
  <ignoredErrors>
    <ignoredError sqref="F4:J9 F12:J12 F11:I11 F16:J21 F15:I15 F24:J25 F23:I23 G22:J22 G10:J10 F14:J14 F13:I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Group</vt:lpstr>
      <vt:lpstr>EC&amp;FZ</vt:lpstr>
      <vt:lpstr>Ports</vt:lpstr>
      <vt:lpstr>Maritime</vt:lpstr>
      <vt:lpstr>Logistics</vt:lpstr>
      <vt:lpstr>Digital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Ankit Gupta</dc:creator>
  <cp:lastModifiedBy>Darshan Shanghavi</cp:lastModifiedBy>
  <dcterms:created xsi:type="dcterms:W3CDTF">2024-05-10T11:48:23Z</dcterms:created>
  <dcterms:modified xsi:type="dcterms:W3CDTF">2025-03-17T08:34:42Z</dcterms:modified>
</cp:coreProperties>
</file>