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O:\08_Finance_Investor_Relation\Financials\"/>
    </mc:Choice>
  </mc:AlternateContent>
  <xr:revisionPtr revIDLastSave="0" documentId="13_ncr:1_{3363EFC1-DBDE-421D-A86D-E10EC63FE441}" xr6:coauthVersionLast="44" xr6:coauthVersionMax="44" xr10:uidLastSave="{00000000-0000-0000-0000-000000000000}"/>
  <bookViews>
    <workbookView xWindow="-120" yWindow="-120" windowWidth="29040" windowHeight="15840" xr2:uid="{00000000-000D-0000-FFFF-FFFF00000000}"/>
  </bookViews>
  <sheets>
    <sheet name="Q3-22 Data Supplement" sheetId="3" r:id="rId1"/>
  </sheets>
  <definedNames>
    <definedName name="_xlnm.Print_Area" localSheetId="0">'Q3-22 Data Supplement'!$B$1:$N$178</definedName>
    <definedName name="_xlnm.Print_Titles" localSheetId="0">'Q3-22 Data Supplement'!$1:$8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9" i="3" l="1"/>
  <c r="G51" i="3" l="1"/>
  <c r="G59" i="3" l="1"/>
  <c r="G58" i="3"/>
  <c r="G54" i="3"/>
  <c r="G47" i="3"/>
  <c r="G46" i="3"/>
  <c r="G45" i="3"/>
  <c r="G44" i="3"/>
  <c r="G50" i="3"/>
  <c r="G56" i="3" l="1"/>
  <c r="G55" i="3"/>
  <c r="G53" i="3"/>
  <c r="J91" i="3" l="1"/>
  <c r="K91" i="3"/>
  <c r="L91" i="3"/>
  <c r="M91" i="3"/>
  <c r="N91" i="3"/>
  <c r="I91" i="3"/>
  <c r="H91" i="3"/>
  <c r="G91" i="3"/>
  <c r="F91" i="3"/>
  <c r="J85" i="3"/>
  <c r="K85" i="3"/>
  <c r="L85" i="3"/>
  <c r="M85" i="3"/>
  <c r="N85" i="3"/>
  <c r="I85" i="3"/>
  <c r="H85" i="3"/>
  <c r="G85" i="3"/>
  <c r="F85" i="3"/>
  <c r="J77" i="3"/>
  <c r="K77" i="3"/>
  <c r="L77" i="3"/>
  <c r="M77" i="3"/>
  <c r="N77" i="3"/>
  <c r="I77" i="3"/>
  <c r="H77" i="3"/>
  <c r="G77" i="3"/>
  <c r="F77" i="3"/>
  <c r="J70" i="3"/>
  <c r="K70" i="3"/>
  <c r="L70" i="3"/>
  <c r="M70" i="3"/>
  <c r="N70" i="3"/>
  <c r="I70" i="3"/>
  <c r="H70" i="3"/>
  <c r="G70" i="3"/>
  <c r="F70" i="3"/>
  <c r="N49" i="3"/>
  <c r="M49" i="3"/>
  <c r="L49" i="3"/>
  <c r="K49" i="3"/>
  <c r="G49" i="3" s="1"/>
  <c r="J49" i="3"/>
  <c r="I49" i="3"/>
  <c r="H49" i="3"/>
  <c r="N134" i="3" l="1"/>
  <c r="M134" i="3"/>
  <c r="L134" i="3"/>
  <c r="K134" i="3"/>
  <c r="J134" i="3"/>
  <c r="I134" i="3"/>
  <c r="H134" i="3"/>
  <c r="G134" i="3"/>
  <c r="N133" i="3"/>
  <c r="M133" i="3"/>
  <c r="L133" i="3"/>
  <c r="K133" i="3"/>
  <c r="J133" i="3"/>
  <c r="I133" i="3"/>
  <c r="H133" i="3"/>
  <c r="G133" i="3"/>
  <c r="N132" i="3"/>
  <c r="M132" i="3"/>
  <c r="L132" i="3"/>
  <c r="K132" i="3"/>
  <c r="J132" i="3"/>
  <c r="I132" i="3"/>
  <c r="H132" i="3"/>
  <c r="G132" i="3"/>
  <c r="N131" i="3"/>
  <c r="M131" i="3"/>
  <c r="L131" i="3"/>
  <c r="K131" i="3"/>
  <c r="J131" i="3"/>
  <c r="I131" i="3"/>
  <c r="H131" i="3"/>
  <c r="G131" i="3"/>
  <c r="N130" i="3"/>
  <c r="M130" i="3"/>
  <c r="L130" i="3"/>
  <c r="K130" i="3"/>
  <c r="J130" i="3"/>
  <c r="I130" i="3"/>
  <c r="H130" i="3"/>
  <c r="G130" i="3"/>
  <c r="F134" i="3"/>
  <c r="F133" i="3"/>
  <c r="F132" i="3"/>
  <c r="F131" i="3"/>
  <c r="F130" i="3"/>
  <c r="G172" i="3" l="1"/>
  <c r="F172" i="3"/>
  <c r="G163" i="3"/>
  <c r="F163" i="3"/>
  <c r="F154" i="3"/>
  <c r="G154" i="3"/>
  <c r="H154" i="3"/>
  <c r="I154" i="3"/>
  <c r="J154" i="3"/>
  <c r="K154" i="3"/>
  <c r="L154" i="3"/>
  <c r="M154" i="3"/>
  <c r="N154" i="3"/>
  <c r="G109" i="3"/>
  <c r="F109" i="3"/>
  <c r="H109" i="3"/>
  <c r="F102" i="3"/>
  <c r="G102" i="3"/>
  <c r="H102" i="3"/>
  <c r="I102" i="3"/>
  <c r="I109" i="3" s="1"/>
  <c r="J102" i="3"/>
  <c r="K102" i="3"/>
  <c r="L102" i="3"/>
  <c r="M102" i="3"/>
  <c r="M110" i="3" s="1"/>
  <c r="N102" i="3"/>
  <c r="N109" i="3" s="1"/>
  <c r="N38" i="3" l="1"/>
  <c r="M38" i="3"/>
  <c r="L38" i="3"/>
  <c r="H40" i="3"/>
  <c r="I40" i="3" s="1"/>
  <c r="G38" i="3"/>
  <c r="F38" i="3"/>
  <c r="E38" i="3"/>
  <c r="D38" i="3"/>
  <c r="H38" i="3" l="1"/>
  <c r="J40" i="3"/>
  <c r="I38" i="3"/>
  <c r="J34" i="3"/>
  <c r="K34" i="3"/>
  <c r="L34" i="3"/>
  <c r="M34" i="3"/>
  <c r="N34" i="3"/>
  <c r="I34" i="3"/>
  <c r="H34" i="3"/>
  <c r="I33" i="3"/>
  <c r="J33" i="3"/>
  <c r="K33" i="3"/>
  <c r="L33" i="3"/>
  <c r="M33" i="3"/>
  <c r="N33" i="3"/>
  <c r="H33" i="3"/>
  <c r="E34" i="3"/>
  <c r="F34" i="3"/>
  <c r="G34" i="3"/>
  <c r="E33" i="3"/>
  <c r="F33" i="3"/>
  <c r="G33" i="3"/>
  <c r="D33" i="3"/>
  <c r="D34" i="3"/>
  <c r="K40" i="3" l="1"/>
  <c r="K38" i="3" s="1"/>
  <c r="J38" i="3"/>
  <c r="G174" i="3"/>
  <c r="F174" i="3"/>
  <c r="G128" i="3" l="1"/>
  <c r="F128" i="3"/>
  <c r="L119" i="3"/>
  <c r="H119" i="3"/>
  <c r="H174" i="3"/>
  <c r="M174" i="3"/>
  <c r="N119" i="3"/>
  <c r="F145" i="3" l="1"/>
  <c r="F137" i="3"/>
  <c r="G143" i="3"/>
  <c r="G137" i="3"/>
  <c r="F143" i="3"/>
  <c r="G141" i="3"/>
  <c r="G145" i="3"/>
  <c r="G140" i="3"/>
  <c r="G144" i="3"/>
  <c r="F140" i="3"/>
  <c r="G142" i="3"/>
  <c r="F142" i="3"/>
  <c r="F144" i="3"/>
  <c r="G139" i="3"/>
  <c r="F139" i="3"/>
  <c r="F141" i="3"/>
  <c r="N172" i="3"/>
  <c r="L128" i="3"/>
  <c r="N128" i="3"/>
  <c r="J174" i="3"/>
  <c r="J128" i="3"/>
  <c r="M107" i="3"/>
  <c r="M108" i="3"/>
  <c r="M128" i="3"/>
  <c r="J119" i="3"/>
  <c r="K119" i="3"/>
  <c r="F119" i="3"/>
  <c r="N163" i="3"/>
  <c r="K128" i="3"/>
  <c r="I119" i="3"/>
  <c r="M119" i="3"/>
  <c r="K174" i="3"/>
  <c r="G119" i="3"/>
  <c r="L163" i="3"/>
  <c r="K172" i="3"/>
  <c r="L172" i="3"/>
  <c r="K163" i="3"/>
  <c r="I128" i="3"/>
  <c r="M163" i="3"/>
  <c r="M106" i="3"/>
  <c r="I108" i="3"/>
  <c r="M172" i="3"/>
  <c r="H110" i="3"/>
  <c r="H106" i="3"/>
  <c r="H104" i="3"/>
  <c r="H105" i="3"/>
  <c r="H107" i="3"/>
  <c r="H108" i="3"/>
  <c r="H128" i="3"/>
  <c r="M105" i="3"/>
  <c r="M104" i="3"/>
  <c r="M141" i="3" l="1"/>
  <c r="M137" i="3"/>
  <c r="K143" i="3"/>
  <c r="K137" i="3"/>
  <c r="J141" i="3"/>
  <c r="J137" i="3"/>
  <c r="I145" i="3"/>
  <c r="I137" i="3"/>
  <c r="N144" i="3"/>
  <c r="N137" i="3"/>
  <c r="L141" i="3"/>
  <c r="L137" i="3"/>
  <c r="H140" i="3"/>
  <c r="H137" i="3"/>
  <c r="I143" i="3"/>
  <c r="L108" i="3"/>
  <c r="L174" i="3"/>
  <c r="I105" i="3"/>
  <c r="I174" i="3"/>
  <c r="N110" i="3"/>
  <c r="N174" i="3"/>
  <c r="I110" i="3"/>
  <c r="I104" i="3"/>
  <c r="L104" i="3"/>
  <c r="L140" i="3"/>
  <c r="L143" i="3"/>
  <c r="L145" i="3"/>
  <c r="L110" i="3"/>
  <c r="N139" i="3"/>
  <c r="L105" i="3"/>
  <c r="N141" i="3"/>
  <c r="M139" i="3"/>
  <c r="N145" i="3"/>
  <c r="K141" i="3"/>
  <c r="L144" i="3"/>
  <c r="I140" i="3"/>
  <c r="N140" i="3"/>
  <c r="L107" i="3"/>
  <c r="M144" i="3"/>
  <c r="N143" i="3"/>
  <c r="L139" i="3"/>
  <c r="I139" i="3"/>
  <c r="L142" i="3"/>
  <c r="L106" i="3"/>
  <c r="M142" i="3"/>
  <c r="M143" i="3"/>
  <c r="J106" i="3"/>
  <c r="J105" i="3"/>
  <c r="J110" i="3"/>
  <c r="J143" i="3"/>
  <c r="N142" i="3"/>
  <c r="M145" i="3"/>
  <c r="J145" i="3"/>
  <c r="J140" i="3"/>
  <c r="M140" i="3"/>
  <c r="J104" i="3"/>
  <c r="K145" i="3"/>
  <c r="K105" i="3"/>
  <c r="K140" i="3"/>
  <c r="J142" i="3"/>
  <c r="J139" i="3"/>
  <c r="I144" i="3"/>
  <c r="J107" i="3"/>
  <c r="K144" i="3"/>
  <c r="K139" i="3"/>
  <c r="K142" i="3"/>
  <c r="J144" i="3"/>
  <c r="I107" i="3"/>
  <c r="J108" i="3"/>
  <c r="K110" i="3"/>
  <c r="K108" i="3"/>
  <c r="K106" i="3"/>
  <c r="K107" i="3"/>
  <c r="I141" i="3"/>
  <c r="I142" i="3"/>
  <c r="I106" i="3"/>
  <c r="N107" i="3"/>
  <c r="N108" i="3"/>
  <c r="N105" i="3"/>
  <c r="N106" i="3"/>
  <c r="K104" i="3"/>
  <c r="N104" i="3"/>
  <c r="H142" i="3"/>
  <c r="H143" i="3"/>
  <c r="H139" i="3"/>
  <c r="H145" i="3"/>
  <c r="H144" i="3"/>
  <c r="H14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 Hammoud</author>
  </authors>
  <commentList>
    <comment ref="D50" authorId="0" shapeId="0" xr:uid="{7BCD6571-93C3-4DF4-A57A-E98ECD85BC27}">
      <text>
        <r>
          <rPr>
            <b/>
            <sz val="9"/>
            <color indexed="81"/>
            <rFont val="Tahoma"/>
            <charset val="1"/>
          </rPr>
          <t>Without ZonesCorp</t>
        </r>
      </text>
    </comment>
  </commentList>
</comments>
</file>

<file path=xl/sharedStrings.xml><?xml version="1.0" encoding="utf-8"?>
<sst xmlns="http://schemas.openxmlformats.org/spreadsheetml/2006/main" count="391" uniqueCount="124">
  <si>
    <t>2018</t>
  </si>
  <si>
    <t>2019</t>
  </si>
  <si>
    <t>2020</t>
  </si>
  <si>
    <t>2021</t>
  </si>
  <si>
    <t>'000 Units</t>
  </si>
  <si>
    <t>'000 Nos.</t>
  </si>
  <si>
    <t>sq km</t>
  </si>
  <si>
    <t>Revenue</t>
  </si>
  <si>
    <t>Net cash generated from operating activities</t>
  </si>
  <si>
    <t>Net cash used in investing activities</t>
  </si>
  <si>
    <t>Cash and cash equivalents at the end of the year</t>
  </si>
  <si>
    <t>EBITDA</t>
  </si>
  <si>
    <t>%</t>
  </si>
  <si>
    <t>AED</t>
  </si>
  <si>
    <t>Ports</t>
  </si>
  <si>
    <t>EC&amp;FZ</t>
  </si>
  <si>
    <t>Logistics</t>
  </si>
  <si>
    <t>Maritime</t>
  </si>
  <si>
    <t>Digital</t>
  </si>
  <si>
    <t>Corporate</t>
  </si>
  <si>
    <t>Eliminations</t>
  </si>
  <si>
    <t>Supplied by © Euroland.com</t>
  </si>
  <si>
    <t>Financial KPIs</t>
  </si>
  <si>
    <t>EC&amp;FZ utilities</t>
  </si>
  <si>
    <t>EC&amp;FZ others</t>
  </si>
  <si>
    <t>Ports general cargo</t>
  </si>
  <si>
    <t>Ports Ro-Ro</t>
  </si>
  <si>
    <t>Ports cruise</t>
  </si>
  <si>
    <t>Ports others</t>
  </si>
  <si>
    <t>Maritime others</t>
  </si>
  <si>
    <t>Logistics services</t>
  </si>
  <si>
    <t>Digital services</t>
  </si>
  <si>
    <t>Others</t>
  </si>
  <si>
    <t>Maritime marine services</t>
  </si>
  <si>
    <t>Maritime offshore</t>
  </si>
  <si>
    <t>Maritime transshipment</t>
  </si>
  <si>
    <t xml:space="preserve">EC&amp;FZ land leasing </t>
  </si>
  <si>
    <t>EC&amp;FZ warehouses</t>
  </si>
  <si>
    <t>EC&amp;FZ communities</t>
  </si>
  <si>
    <t>Ports concessions - containers</t>
  </si>
  <si>
    <t>Ports concessions - others</t>
  </si>
  <si>
    <t>Ports leasing</t>
  </si>
  <si>
    <t>Maritime feeders - containers</t>
  </si>
  <si>
    <t>Maritime feeders - bulk</t>
  </si>
  <si>
    <t>Gross Profit</t>
  </si>
  <si>
    <t>Ports containers</t>
  </si>
  <si>
    <t xml:space="preserve">Ports Ro-Ro </t>
  </si>
  <si>
    <t>Ports cruise passengers</t>
  </si>
  <si>
    <t>Maritime Safeen Feeders port calls</t>
  </si>
  <si>
    <t>Nos.</t>
  </si>
  <si>
    <t>Maritime Safeen Feeders container vessel fleet</t>
  </si>
  <si>
    <t>Digital single window transactions</t>
  </si>
  <si>
    <t>EC&amp;FZ leased land - cumulative</t>
  </si>
  <si>
    <t>EC&amp;FZ leased warehouses - cumulative</t>
  </si>
  <si>
    <t>1) Net Debt / EBITDA is defined as borrowings (including bank overdrafts) less cash and bank balances divided by EBITDA. EBITDA is annualized based on the YTD results for the respective period.</t>
  </si>
  <si>
    <t>Unit</t>
  </si>
  <si>
    <t>Consolidated Balance Sheet</t>
  </si>
  <si>
    <t>Consolidated P&amp;L</t>
  </si>
  <si>
    <t>Consolidated Cash Flow Statement</t>
  </si>
  <si>
    <t>x</t>
  </si>
  <si>
    <t>EPS</t>
  </si>
  <si>
    <t>DPS</t>
  </si>
  <si>
    <r>
      <t xml:space="preserve">Net Debt / EBITDA </t>
    </r>
    <r>
      <rPr>
        <vertAlign val="superscript"/>
        <sz val="10"/>
        <color rgb="FF333333"/>
        <rFont val="Calibri"/>
        <family val="2"/>
      </rPr>
      <t>1)</t>
    </r>
  </si>
  <si>
    <t>AED m</t>
  </si>
  <si>
    <t>Q1 2021</t>
  </si>
  <si>
    <t>Q2 2021</t>
  </si>
  <si>
    <t>Q3 2021</t>
  </si>
  <si>
    <t>Q4 2021</t>
  </si>
  <si>
    <t>Q1 2022</t>
  </si>
  <si>
    <t>Q2 2022</t>
  </si>
  <si>
    <t>Q3 2022</t>
  </si>
  <si>
    <t>Net Profit Before Minorities</t>
  </si>
  <si>
    <t>Net Profit After Minorities</t>
  </si>
  <si>
    <t>Non-Current Assets</t>
  </si>
  <si>
    <t>Current Assets</t>
  </si>
  <si>
    <t>Total Assets</t>
  </si>
  <si>
    <t>Total Equity</t>
  </si>
  <si>
    <t>Current Liabilities</t>
  </si>
  <si>
    <t>Non-Current Liabilities</t>
  </si>
  <si>
    <t>Total Liabilities</t>
  </si>
  <si>
    <t>'000 sqm</t>
  </si>
  <si>
    <t>m Tons</t>
  </si>
  <si>
    <t>m TEUs</t>
  </si>
  <si>
    <t>'000</t>
  </si>
  <si>
    <t>m</t>
  </si>
  <si>
    <t>Maritime Safeen Feeders container volumes</t>
  </si>
  <si>
    <t>'000 TEUs</t>
  </si>
  <si>
    <t>Maritime Safeen Transshipment volumes</t>
  </si>
  <si>
    <t>Logistics polymers volumes</t>
  </si>
  <si>
    <t>Revenue Breakdown by Cluster</t>
  </si>
  <si>
    <t>Revenue Contribution by Cluster (%)</t>
  </si>
  <si>
    <t>Gross Profit Breakdown by Cluster</t>
  </si>
  <si>
    <t>Total Revenue</t>
  </si>
  <si>
    <t>Total Gross Profit</t>
  </si>
  <si>
    <t>Total EBITDA</t>
  </si>
  <si>
    <t>EBITDA Breakdown by Cluster</t>
  </si>
  <si>
    <t>EBITDA Contribution by Cluster (%)</t>
  </si>
  <si>
    <t xml:space="preserve">Net Profit Breakdown by Cluster </t>
  </si>
  <si>
    <t>Total Net Profit</t>
  </si>
  <si>
    <t>Total Assets Breakdown by Cluster</t>
  </si>
  <si>
    <t>Total Liabilities Breakdown by Cluster</t>
  </si>
  <si>
    <t xml:space="preserve">Total Assets </t>
  </si>
  <si>
    <t>Consolidated EBITDA margin</t>
  </si>
  <si>
    <t>-</t>
  </si>
  <si>
    <t>Ports Cluster</t>
  </si>
  <si>
    <t>EC&amp;FZ Cluster</t>
  </si>
  <si>
    <t>Maritime Cluster</t>
  </si>
  <si>
    <t>EBITDA Margin by Cluster (%)</t>
  </si>
  <si>
    <t>EBITDA Margin</t>
  </si>
  <si>
    <t>Net Profit Margin</t>
  </si>
  <si>
    <r>
      <t xml:space="preserve">Return on Average Capital Employed (RoACE) </t>
    </r>
    <r>
      <rPr>
        <vertAlign val="superscript"/>
        <sz val="10"/>
        <color rgb="FF333333"/>
        <rFont val="Calibri"/>
        <family val="2"/>
      </rPr>
      <t>2)</t>
    </r>
  </si>
  <si>
    <r>
      <t xml:space="preserve">Return on Average Equity (RoAE) </t>
    </r>
    <r>
      <rPr>
        <vertAlign val="superscript"/>
        <sz val="10"/>
        <color rgb="FF333333"/>
        <rFont val="Calibri"/>
        <family val="2"/>
      </rPr>
      <t>3)</t>
    </r>
  </si>
  <si>
    <t>Weighted Average Number of Shares</t>
  </si>
  <si>
    <t>2) Return on Average Capital Employed (RoACE) is defined as earnings before interest and impairment divided by average opening annual balance and period end balance of equity, lease liabilities, gov. grant and external borrowings less cash, where earnings are annualized based on the YTD results for the respective period.</t>
  </si>
  <si>
    <t>3) Return on Average Equity (RoAE) is defined as annualized YTD net profit divided by average opening annual balance and period end balance of equity</t>
  </si>
  <si>
    <t>Cluster Information</t>
  </si>
  <si>
    <t>Total Ports Revenue</t>
  </si>
  <si>
    <t xml:space="preserve">Total EC&amp;FZ Revenue </t>
  </si>
  <si>
    <t xml:space="preserve">Total Maritime Revenue </t>
  </si>
  <si>
    <t>Net cash generated from financing activities</t>
  </si>
  <si>
    <t>Net (decrease)/increase in cash and cash equivalents</t>
  </si>
  <si>
    <t>Volume KPIs</t>
  </si>
  <si>
    <t>Cluster Revenue Breakdowns</t>
  </si>
  <si>
    <t>EC&amp;FZ new land leases - 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</si>
</sst>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0.0;\-#,##0.0"/>
    <numFmt numFmtId="166" formatCode="_(* #,##0_);_(* \(#,##0\);_(* &quot;-&quot;??_);_(@_)"/>
    <numFmt numFmtId="167" formatCode="_(* #,##0.0_);_(* \(#,##0.0\);_(* &quot;-&quot;??_);_(@_)"/>
    <numFmt numFmtId="168" formatCode="0.0%"/>
    <numFmt numFmtId="169" formatCode="0.0"/>
    <numFmt numFmtId="170" formatCode="#,##0.0_);\(#,##0.0\)"/>
  </numFmts>
  <fonts count="18" x14ac:knownFonts="1">
    <font>
      <sz val="10"/>
      <name val="Arial"/>
    </font>
    <font>
      <sz val="10"/>
      <name val="Arial"/>
      <family val="2"/>
    </font>
    <font>
      <b/>
      <sz val="12"/>
      <color indexed="55"/>
      <name val="Calibri"/>
      <family val="2"/>
    </font>
    <font>
      <b/>
      <sz val="17"/>
      <color indexed="55"/>
      <name val="Calibri"/>
      <family val="2"/>
    </font>
    <font>
      <sz val="10"/>
      <color indexed="55"/>
      <name val="Calibri"/>
      <family val="2"/>
    </font>
    <font>
      <b/>
      <i/>
      <sz val="11"/>
      <color indexed="55"/>
      <name val="Calibri"/>
      <family val="2"/>
    </font>
    <font>
      <i/>
      <sz val="9"/>
      <color indexed="55"/>
      <name val="Calibri"/>
      <family val="2"/>
    </font>
    <font>
      <sz val="10"/>
      <color indexed="55"/>
      <name val="Calibri"/>
      <family val="2"/>
    </font>
    <font>
      <b/>
      <sz val="10"/>
      <name val="Arial"/>
      <family val="2"/>
    </font>
    <font>
      <b/>
      <sz val="10"/>
      <color indexed="55"/>
      <name val="Calibri"/>
      <family val="2"/>
    </font>
    <font>
      <sz val="10"/>
      <color theme="1"/>
      <name val="Calibri"/>
      <family val="2"/>
    </font>
    <font>
      <i/>
      <sz val="10"/>
      <color indexed="55"/>
      <name val="Calibri"/>
      <family val="2"/>
    </font>
    <font>
      <sz val="10"/>
      <name val="Calibri"/>
      <family val="2"/>
    </font>
    <font>
      <sz val="10"/>
      <name val="Arial"/>
      <family val="2"/>
    </font>
    <font>
      <vertAlign val="superscript"/>
      <sz val="10"/>
      <color rgb="FF333333"/>
      <name val="Calibri"/>
      <family val="2"/>
    </font>
    <font>
      <sz val="10"/>
      <name val="Calibri"/>
      <family val="2"/>
      <scheme val="minor"/>
    </font>
    <font>
      <b/>
      <sz val="10"/>
      <name val="Calibri"/>
      <family val="2"/>
      <scheme val="minor"/>
    </font>
    <font>
      <b/>
      <sz val="9"/>
      <color indexed="81"/>
      <name val="Tahoma"/>
      <charset val="1"/>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4" tint="0.59999389629810485"/>
        <bgColor indexed="64"/>
      </patternFill>
    </fill>
  </fills>
  <borders count="20">
    <border>
      <left/>
      <right/>
      <top/>
      <bottom/>
      <diagonal/>
    </border>
    <border>
      <left/>
      <right style="thin">
        <color indexed="64"/>
      </right>
      <top/>
      <bottom/>
      <diagonal/>
    </border>
    <border>
      <left/>
      <right style="thin">
        <color indexed="64"/>
      </right>
      <top/>
      <bottom style="thin">
        <color indexed="8"/>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8"/>
      </top>
      <bottom/>
      <diagonal/>
    </border>
    <border>
      <left style="thin">
        <color indexed="64"/>
      </left>
      <right/>
      <top style="thin">
        <color indexed="8"/>
      </top>
      <bottom/>
      <diagonal/>
    </border>
    <border>
      <left/>
      <right/>
      <top style="thin">
        <color indexed="8"/>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auto="1"/>
      </top>
      <bottom style="thin">
        <color auto="1"/>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3" fillId="0" borderId="0" applyFont="0" applyFill="0" applyBorder="0" applyAlignment="0" applyProtection="0"/>
  </cellStyleXfs>
  <cellXfs count="188">
    <xf numFmtId="0" fontId="0" fillId="0" borderId="0" xfId="0"/>
    <xf numFmtId="0" fontId="4" fillId="0" borderId="0" xfId="0" applyFont="1" applyAlignment="1">
      <alignment horizontal="right" vertical="top"/>
    </xf>
    <xf numFmtId="49" fontId="3" fillId="0" borderId="0" xfId="0" applyNumberFormat="1" applyFont="1" applyAlignment="1">
      <alignment horizontal="left" vertical="top"/>
    </xf>
    <xf numFmtId="0" fontId="6" fillId="0" borderId="0"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0" fillId="0" borderId="0" xfId="0" applyBorder="1"/>
    <xf numFmtId="0" fontId="8" fillId="0" borderId="0" xfId="0" applyFont="1"/>
    <xf numFmtId="164" fontId="0" fillId="0" borderId="0" xfId="0" applyNumberFormat="1"/>
    <xf numFmtId="0" fontId="9" fillId="0" borderId="2" xfId="0" applyFont="1" applyBorder="1" applyAlignment="1">
      <alignment horizontal="center" vertical="top"/>
    </xf>
    <xf numFmtId="38" fontId="6" fillId="0" borderId="0" xfId="0" applyNumberFormat="1" applyFont="1" applyBorder="1" applyAlignment="1">
      <alignment horizontal="left" vertical="top"/>
    </xf>
    <xf numFmtId="165" fontId="4" fillId="3" borderId="0" xfId="0" applyNumberFormat="1" applyFont="1" applyFill="1" applyBorder="1" applyAlignment="1">
      <alignment horizontal="right" vertical="top" indent="1"/>
    </xf>
    <xf numFmtId="166" fontId="9" fillId="3" borderId="6" xfId="1" applyNumberFormat="1" applyFont="1" applyFill="1" applyBorder="1" applyAlignment="1">
      <alignment horizontal="right" vertical="top" indent="1"/>
    </xf>
    <xf numFmtId="0" fontId="4" fillId="0" borderId="1" xfId="0" quotePrefix="1" applyFont="1" applyBorder="1" applyAlignment="1">
      <alignment horizontal="center" vertical="top"/>
    </xf>
    <xf numFmtId="37" fontId="0" fillId="0" borderId="0" xfId="0" applyNumberFormat="1"/>
    <xf numFmtId="0" fontId="4" fillId="0" borderId="6" xfId="0" applyFont="1" applyBorder="1" applyAlignment="1">
      <alignment horizontal="center" vertical="top"/>
    </xf>
    <xf numFmtId="167" fontId="4" fillId="3" borderId="0" xfId="1" applyNumberFormat="1" applyFont="1" applyFill="1" applyBorder="1" applyAlignment="1">
      <alignment horizontal="right" vertical="top" indent="1"/>
    </xf>
    <xf numFmtId="166" fontId="4" fillId="0" borderId="0" xfId="1" applyNumberFormat="1" applyFont="1" applyBorder="1" applyAlignment="1">
      <alignment horizontal="right" vertical="top" indent="1"/>
    </xf>
    <xf numFmtId="166" fontId="4" fillId="0" borderId="1" xfId="1" applyNumberFormat="1" applyFont="1" applyBorder="1" applyAlignment="1">
      <alignment horizontal="right" vertical="top" indent="1"/>
    </xf>
    <xf numFmtId="166" fontId="4" fillId="3" borderId="0" xfId="1" applyNumberFormat="1" applyFont="1" applyFill="1" applyBorder="1" applyAlignment="1">
      <alignment horizontal="right" vertical="top" indent="1"/>
    </xf>
    <xf numFmtId="167" fontId="4" fillId="3" borderId="1" xfId="1" applyNumberFormat="1" applyFont="1" applyFill="1" applyBorder="1" applyAlignment="1">
      <alignment horizontal="right" vertical="top" indent="1"/>
    </xf>
    <xf numFmtId="166" fontId="4" fillId="3" borderId="1" xfId="1" applyNumberFormat="1" applyFont="1" applyFill="1" applyBorder="1" applyAlignment="1">
      <alignment horizontal="right" vertical="top" indent="1"/>
    </xf>
    <xf numFmtId="166" fontId="4" fillId="3" borderId="3" xfId="1" applyNumberFormat="1" applyFont="1" applyFill="1" applyBorder="1" applyAlignment="1">
      <alignment horizontal="right" vertical="top" indent="1"/>
    </xf>
    <xf numFmtId="166" fontId="9" fillId="0" borderId="5" xfId="1" applyNumberFormat="1" applyFont="1" applyBorder="1" applyAlignment="1">
      <alignment horizontal="right" vertical="top" indent="1"/>
    </xf>
    <xf numFmtId="166" fontId="9" fillId="3" borderId="5" xfId="1" applyNumberFormat="1" applyFont="1" applyFill="1" applyBorder="1" applyAlignment="1">
      <alignment horizontal="right" vertical="top" indent="1"/>
    </xf>
    <xf numFmtId="166" fontId="4" fillId="0" borderId="5" xfId="1" applyNumberFormat="1" applyFont="1" applyBorder="1" applyAlignment="1">
      <alignment horizontal="right" vertical="top" indent="1"/>
    </xf>
    <xf numFmtId="166" fontId="4" fillId="0" borderId="6" xfId="1" applyNumberFormat="1" applyFont="1" applyBorder="1" applyAlignment="1">
      <alignment horizontal="right" vertical="top" indent="1"/>
    </xf>
    <xf numFmtId="166" fontId="4" fillId="3" borderId="4" xfId="1" applyNumberFormat="1" applyFont="1" applyFill="1" applyBorder="1" applyAlignment="1">
      <alignment horizontal="right" vertical="top" indent="1"/>
    </xf>
    <xf numFmtId="166" fontId="4" fillId="3" borderId="5" xfId="1" applyNumberFormat="1" applyFont="1" applyFill="1" applyBorder="1" applyAlignment="1">
      <alignment horizontal="right" vertical="top" indent="1"/>
    </xf>
    <xf numFmtId="166" fontId="4" fillId="3" borderId="6" xfId="1" applyNumberFormat="1" applyFont="1" applyFill="1" applyBorder="1" applyAlignment="1">
      <alignment horizontal="right" vertical="top" indent="1"/>
    </xf>
    <xf numFmtId="166" fontId="4" fillId="0" borderId="0" xfId="1" applyNumberFormat="1" applyFont="1" applyBorder="1" applyAlignment="1">
      <alignment horizontal="right" vertical="top"/>
    </xf>
    <xf numFmtId="166" fontId="4" fillId="0" borderId="5" xfId="1" applyNumberFormat="1" applyFont="1" applyBorder="1" applyAlignment="1">
      <alignment horizontal="right" vertical="top"/>
    </xf>
    <xf numFmtId="166" fontId="9" fillId="0" borderId="4" xfId="1" applyNumberFormat="1" applyFont="1" applyBorder="1" applyAlignment="1">
      <alignment horizontal="right" vertical="top"/>
    </xf>
    <xf numFmtId="166" fontId="9" fillId="0" borderId="5" xfId="1" applyNumberFormat="1" applyFont="1" applyBorder="1" applyAlignment="1">
      <alignment horizontal="right" vertical="top"/>
    </xf>
    <xf numFmtId="166" fontId="4" fillId="0" borderId="1" xfId="1" applyNumberFormat="1" applyFont="1" applyBorder="1" applyAlignment="1">
      <alignment horizontal="right" vertical="top"/>
    </xf>
    <xf numFmtId="166" fontId="4" fillId="3" borderId="0" xfId="1" applyNumberFormat="1" applyFont="1" applyFill="1" applyBorder="1" applyAlignment="1">
      <alignment horizontal="right" vertical="top"/>
    </xf>
    <xf numFmtId="43" fontId="4" fillId="3" borderId="0" xfId="1" applyNumberFormat="1" applyFont="1" applyFill="1" applyBorder="1" applyAlignment="1">
      <alignment horizontal="right" vertical="top" indent="1"/>
    </xf>
    <xf numFmtId="43" fontId="4" fillId="3" borderId="1" xfId="1" applyNumberFormat="1" applyFont="1" applyFill="1" applyBorder="1" applyAlignment="1">
      <alignment horizontal="right" vertical="top" indent="1"/>
    </xf>
    <xf numFmtId="167" fontId="4" fillId="3" borderId="0" xfId="1" applyNumberFormat="1" applyFont="1" applyFill="1" applyBorder="1" applyAlignment="1">
      <alignment horizontal="right" vertical="top"/>
    </xf>
    <xf numFmtId="167" fontId="4" fillId="0" borderId="0" xfId="1" applyNumberFormat="1" applyFont="1" applyFill="1" applyBorder="1" applyAlignment="1">
      <alignment horizontal="right" vertical="top"/>
    </xf>
    <xf numFmtId="167" fontId="4" fillId="0" borderId="1" xfId="1" applyNumberFormat="1" applyFont="1" applyFill="1" applyBorder="1" applyAlignment="1">
      <alignment horizontal="right" vertical="top"/>
    </xf>
    <xf numFmtId="167" fontId="10" fillId="0" borderId="0" xfId="1" applyNumberFormat="1" applyFont="1" applyFill="1" applyBorder="1" applyAlignment="1">
      <alignment horizontal="right" vertical="top"/>
    </xf>
    <xf numFmtId="167" fontId="4" fillId="0" borderId="0" xfId="1" applyNumberFormat="1" applyFont="1" applyBorder="1" applyAlignment="1">
      <alignment horizontal="right" vertical="top"/>
    </xf>
    <xf numFmtId="167" fontId="4" fillId="0" borderId="1" xfId="1" applyNumberFormat="1" applyFont="1" applyBorder="1" applyAlignment="1">
      <alignment horizontal="right" vertical="top"/>
    </xf>
    <xf numFmtId="0" fontId="4" fillId="0" borderId="6" xfId="0" quotePrefix="1" applyFont="1" applyBorder="1" applyAlignment="1">
      <alignment horizontal="center" vertical="top"/>
    </xf>
    <xf numFmtId="167" fontId="4" fillId="0" borderId="5" xfId="1" applyNumberFormat="1" applyFont="1" applyFill="1" applyBorder="1" applyAlignment="1">
      <alignment horizontal="right" vertical="top"/>
    </xf>
    <xf numFmtId="166" fontId="4" fillId="0" borderId="5" xfId="1" applyNumberFormat="1" applyFont="1" applyFill="1" applyBorder="1" applyAlignment="1">
      <alignment horizontal="right" vertical="top"/>
    </xf>
    <xf numFmtId="166" fontId="4" fillId="0" borderId="6" xfId="1" applyNumberFormat="1" applyFont="1" applyFill="1" applyBorder="1" applyAlignment="1">
      <alignment horizontal="right" vertical="top"/>
    </xf>
    <xf numFmtId="166" fontId="10" fillId="0" borderId="5" xfId="1" applyNumberFormat="1" applyFont="1" applyFill="1" applyBorder="1" applyAlignment="1">
      <alignment horizontal="right" vertical="top"/>
    </xf>
    <xf numFmtId="166" fontId="4" fillId="0" borderId="6" xfId="1" applyNumberFormat="1" applyFont="1" applyBorder="1" applyAlignment="1">
      <alignment horizontal="right" vertical="top"/>
    </xf>
    <xf numFmtId="166" fontId="4" fillId="3" borderId="5" xfId="1" applyNumberFormat="1" applyFont="1" applyFill="1" applyBorder="1" applyAlignment="1">
      <alignment horizontal="right" vertical="top"/>
    </xf>
    <xf numFmtId="166" fontId="4" fillId="0" borderId="0" xfId="1" applyNumberFormat="1" applyFont="1" applyFill="1" applyBorder="1" applyAlignment="1">
      <alignment horizontal="right" vertical="top"/>
    </xf>
    <xf numFmtId="166" fontId="4" fillId="0" borderId="1" xfId="1" applyNumberFormat="1" applyFont="1" applyFill="1" applyBorder="1" applyAlignment="1">
      <alignment horizontal="right" vertical="top"/>
    </xf>
    <xf numFmtId="166" fontId="12" fillId="3" borderId="0" xfId="1" applyNumberFormat="1" applyFont="1" applyFill="1" applyBorder="1" applyAlignment="1">
      <alignment horizontal="right" vertical="top"/>
    </xf>
    <xf numFmtId="11" fontId="0" fillId="0" borderId="0" xfId="0" applyNumberFormat="1"/>
    <xf numFmtId="49" fontId="4" fillId="0" borderId="3" xfId="0" applyNumberFormat="1" applyFont="1" applyBorder="1" applyAlignment="1">
      <alignment horizontal="left" vertical="top" wrapText="1" indent="1"/>
    </xf>
    <xf numFmtId="49" fontId="4" fillId="0" borderId="4" xfId="0" applyNumberFormat="1" applyFont="1" applyBorder="1" applyAlignment="1">
      <alignment horizontal="left" vertical="top" wrapText="1" indent="1"/>
    </xf>
    <xf numFmtId="166" fontId="15" fillId="0" borderId="1" xfId="1" applyNumberFormat="1" applyFont="1" applyBorder="1"/>
    <xf numFmtId="166" fontId="15" fillId="0" borderId="1" xfId="1" applyNumberFormat="1" applyFont="1" applyBorder="1" applyAlignment="1">
      <alignment horizontal="right"/>
    </xf>
    <xf numFmtId="166" fontId="15" fillId="0" borderId="3" xfId="1" applyNumberFormat="1" applyFont="1" applyBorder="1"/>
    <xf numFmtId="166" fontId="15" fillId="0" borderId="0" xfId="1" applyNumberFormat="1" applyFont="1" applyBorder="1"/>
    <xf numFmtId="168" fontId="4" fillId="0" borderId="3" xfId="2" applyNumberFormat="1" applyFont="1" applyBorder="1" applyAlignment="1">
      <alignment horizontal="right" vertical="top"/>
    </xf>
    <xf numFmtId="168" fontId="4" fillId="0" borderId="0" xfId="2" applyNumberFormat="1" applyFont="1" applyBorder="1" applyAlignment="1">
      <alignment horizontal="right" vertical="top"/>
    </xf>
    <xf numFmtId="168" fontId="4" fillId="0" borderId="1" xfId="2" applyNumberFormat="1" applyFont="1" applyBorder="1" applyAlignment="1">
      <alignment horizontal="right" vertical="top"/>
    </xf>
    <xf numFmtId="167" fontId="4" fillId="3" borderId="3" xfId="1" applyNumberFormat="1" applyFont="1" applyFill="1" applyBorder="1" applyAlignment="1">
      <alignment horizontal="right" vertical="top"/>
    </xf>
    <xf numFmtId="167" fontId="4" fillId="3" borderId="1" xfId="1" applyNumberFormat="1" applyFont="1" applyFill="1" applyBorder="1" applyAlignment="1">
      <alignment horizontal="right" vertical="top"/>
    </xf>
    <xf numFmtId="43" fontId="4" fillId="3" borderId="3" xfId="1" applyNumberFormat="1" applyFont="1" applyFill="1" applyBorder="1" applyAlignment="1">
      <alignment horizontal="right" vertical="top"/>
    </xf>
    <xf numFmtId="43" fontId="4" fillId="3" borderId="0" xfId="1" applyNumberFormat="1" applyFont="1" applyFill="1" applyBorder="1" applyAlignment="1">
      <alignment horizontal="right" vertical="top"/>
    </xf>
    <xf numFmtId="43" fontId="4" fillId="3" borderId="1" xfId="1" applyNumberFormat="1" applyFont="1" applyFill="1" applyBorder="1" applyAlignment="1">
      <alignment horizontal="right" vertical="top"/>
    </xf>
    <xf numFmtId="9" fontId="0" fillId="0" borderId="0" xfId="2" applyFont="1"/>
    <xf numFmtId="169" fontId="0" fillId="0" borderId="0" xfId="0" applyNumberFormat="1"/>
    <xf numFmtId="1" fontId="0" fillId="0" borderId="0" xfId="0" applyNumberFormat="1"/>
    <xf numFmtId="166" fontId="0" fillId="0" borderId="0" xfId="0" applyNumberFormat="1"/>
    <xf numFmtId="0" fontId="4" fillId="0" borderId="6" xfId="0" applyFont="1" applyFill="1" applyBorder="1" applyAlignment="1">
      <alignment horizontal="center" vertical="top"/>
    </xf>
    <xf numFmtId="166" fontId="4" fillId="3" borderId="4" xfId="1" applyNumberFormat="1" applyFont="1" applyFill="1" applyBorder="1" applyAlignment="1">
      <alignment horizontal="right" vertical="top"/>
    </xf>
    <xf numFmtId="166" fontId="4" fillId="3" borderId="6" xfId="1" applyNumberFormat="1" applyFont="1" applyFill="1" applyBorder="1" applyAlignment="1">
      <alignment horizontal="right" vertical="top"/>
    </xf>
    <xf numFmtId="43" fontId="4" fillId="0" borderId="0" xfId="1" applyNumberFormat="1" applyFont="1" applyBorder="1" applyAlignment="1">
      <alignment horizontal="right" vertical="top"/>
    </xf>
    <xf numFmtId="43" fontId="4" fillId="0" borderId="1" xfId="1" applyNumberFormat="1" applyFont="1" applyBorder="1" applyAlignment="1">
      <alignment horizontal="right" vertical="top"/>
    </xf>
    <xf numFmtId="167" fontId="15" fillId="0" borderId="0" xfId="1" applyNumberFormat="1" applyFont="1" applyBorder="1"/>
    <xf numFmtId="167" fontId="15" fillId="0" borderId="1" xfId="1" applyNumberFormat="1" applyFont="1" applyBorder="1"/>
    <xf numFmtId="167" fontId="15" fillId="0" borderId="5" xfId="1" applyNumberFormat="1" applyFont="1" applyBorder="1"/>
    <xf numFmtId="167" fontId="15" fillId="0" borderId="6" xfId="1" applyNumberFormat="1" applyFont="1" applyBorder="1"/>
    <xf numFmtId="166" fontId="9" fillId="0" borderId="7" xfId="1" applyNumberFormat="1" applyFont="1" applyFill="1" applyBorder="1" applyAlignment="1">
      <alignment horizontal="right" vertical="top"/>
    </xf>
    <xf numFmtId="167" fontId="16" fillId="0" borderId="8" xfId="1" applyNumberFormat="1" applyFont="1" applyBorder="1"/>
    <xf numFmtId="166" fontId="4" fillId="0" borderId="4" xfId="1" applyNumberFormat="1" applyFont="1" applyFill="1" applyBorder="1" applyAlignment="1">
      <alignment horizontal="right" vertical="top"/>
    </xf>
    <xf numFmtId="166" fontId="4" fillId="0" borderId="3" xfId="1" applyNumberFormat="1" applyFont="1" applyFill="1" applyBorder="1" applyAlignment="1">
      <alignment horizontal="right" vertical="top"/>
    </xf>
    <xf numFmtId="166" fontId="9" fillId="0" borderId="4" xfId="1" applyNumberFormat="1" applyFont="1" applyFill="1" applyBorder="1" applyAlignment="1">
      <alignment horizontal="right" vertical="top"/>
    </xf>
    <xf numFmtId="166" fontId="9" fillId="0" borderId="5" xfId="1" applyNumberFormat="1" applyFont="1" applyFill="1" applyBorder="1" applyAlignment="1">
      <alignment horizontal="right" vertical="top"/>
    </xf>
    <xf numFmtId="170" fontId="15" fillId="0" borderId="5" xfId="0" applyNumberFormat="1" applyFont="1" applyBorder="1"/>
    <xf numFmtId="170" fontId="15" fillId="0" borderId="6" xfId="0" applyNumberFormat="1" applyFont="1" applyBorder="1"/>
    <xf numFmtId="167" fontId="9" fillId="3" borderId="5" xfId="1" applyNumberFormat="1" applyFont="1" applyFill="1" applyBorder="1" applyAlignment="1">
      <alignment horizontal="right" vertical="top" indent="1"/>
    </xf>
    <xf numFmtId="167" fontId="9" fillId="3" borderId="6" xfId="1" applyNumberFormat="1" applyFont="1" applyFill="1" applyBorder="1" applyAlignment="1">
      <alignment horizontal="right" vertical="top" indent="1"/>
    </xf>
    <xf numFmtId="167" fontId="9" fillId="3" borderId="4" xfId="1" applyNumberFormat="1" applyFont="1" applyFill="1" applyBorder="1" applyAlignment="1">
      <alignment horizontal="right" vertical="top" indent="1"/>
    </xf>
    <xf numFmtId="170" fontId="15" fillId="0" borderId="1" xfId="0" applyNumberFormat="1" applyFont="1" applyBorder="1"/>
    <xf numFmtId="167" fontId="9" fillId="0" borderId="5" xfId="1" applyNumberFormat="1" applyFont="1" applyBorder="1" applyAlignment="1">
      <alignment horizontal="right" vertical="top" indent="1"/>
    </xf>
    <xf numFmtId="167" fontId="9" fillId="0" borderId="6" xfId="1" applyNumberFormat="1" applyFont="1" applyBorder="1" applyAlignment="1">
      <alignment horizontal="right" vertical="top" indent="1"/>
    </xf>
    <xf numFmtId="170" fontId="9" fillId="3" borderId="6" xfId="1" applyNumberFormat="1" applyFont="1" applyFill="1" applyBorder="1" applyAlignment="1">
      <alignment vertical="top"/>
    </xf>
    <xf numFmtId="170" fontId="9" fillId="3" borderId="5" xfId="1" applyNumberFormat="1" applyFont="1" applyFill="1" applyBorder="1" applyAlignment="1">
      <alignment vertical="top"/>
    </xf>
    <xf numFmtId="37" fontId="15" fillId="0" borderId="5" xfId="0" applyNumberFormat="1" applyFont="1" applyBorder="1"/>
    <xf numFmtId="37" fontId="15" fillId="0" borderId="1" xfId="0" applyNumberFormat="1" applyFont="1" applyBorder="1"/>
    <xf numFmtId="37" fontId="15" fillId="0" borderId="6" xfId="0" applyNumberFormat="1" applyFont="1" applyBorder="1"/>
    <xf numFmtId="0" fontId="0" fillId="4" borderId="1" xfId="0" applyFill="1" applyBorder="1"/>
    <xf numFmtId="0" fontId="0" fillId="4" borderId="3" xfId="0" applyFill="1" applyBorder="1"/>
    <xf numFmtId="0" fontId="0" fillId="4" borderId="0" xfId="0" applyFill="1" applyBorder="1"/>
    <xf numFmtId="0" fontId="4" fillId="4" borderId="1" xfId="0" applyFont="1" applyFill="1" applyBorder="1" applyAlignment="1">
      <alignment horizontal="center" vertical="top"/>
    </xf>
    <xf numFmtId="166" fontId="4" fillId="4" borderId="3" xfId="1" applyNumberFormat="1" applyFont="1" applyFill="1" applyBorder="1" applyAlignment="1">
      <alignment horizontal="right" vertical="top"/>
    </xf>
    <xf numFmtId="166" fontId="4" fillId="4" borderId="0" xfId="1" applyNumberFormat="1" applyFont="1" applyFill="1" applyBorder="1" applyAlignment="1">
      <alignment horizontal="right" vertical="top"/>
    </xf>
    <xf numFmtId="166" fontId="4" fillId="4" borderId="0" xfId="1" applyNumberFormat="1" applyFont="1" applyFill="1" applyBorder="1" applyAlignment="1">
      <alignment horizontal="right" vertical="top" indent="1"/>
    </xf>
    <xf numFmtId="166" fontId="4" fillId="4" borderId="1" xfId="1" applyNumberFormat="1" applyFont="1" applyFill="1" applyBorder="1" applyAlignment="1">
      <alignment horizontal="right" vertical="top" indent="1"/>
    </xf>
    <xf numFmtId="166" fontId="4" fillId="4" borderId="3" xfId="1" applyNumberFormat="1" applyFont="1" applyFill="1" applyBorder="1" applyAlignment="1">
      <alignment horizontal="right" vertical="top" indent="1"/>
    </xf>
    <xf numFmtId="166" fontId="0" fillId="4" borderId="3" xfId="1" applyNumberFormat="1" applyFont="1" applyFill="1" applyBorder="1" applyAlignment="1">
      <alignment horizontal="right"/>
    </xf>
    <xf numFmtId="166" fontId="0" fillId="4" borderId="0" xfId="1" applyNumberFormat="1" applyFont="1" applyFill="1" applyBorder="1" applyAlignment="1">
      <alignment horizontal="right"/>
    </xf>
    <xf numFmtId="166" fontId="0" fillId="4" borderId="0" xfId="1" applyNumberFormat="1" applyFont="1" applyFill="1" applyBorder="1"/>
    <xf numFmtId="166" fontId="0" fillId="4" borderId="1" xfId="1" applyNumberFormat="1" applyFont="1" applyFill="1" applyBorder="1"/>
    <xf numFmtId="166" fontId="0" fillId="4" borderId="3" xfId="1" applyNumberFormat="1" applyFont="1" applyFill="1" applyBorder="1"/>
    <xf numFmtId="170" fontId="0" fillId="0" borderId="0" xfId="0" applyNumberFormat="1"/>
    <xf numFmtId="43" fontId="0" fillId="0" borderId="0" xfId="0" applyNumberFormat="1"/>
    <xf numFmtId="167" fontId="4" fillId="3" borderId="5" xfId="1" applyNumberFormat="1" applyFont="1" applyFill="1" applyBorder="1" applyAlignment="1">
      <alignment horizontal="right" vertical="top"/>
    </xf>
    <xf numFmtId="170" fontId="15" fillId="3" borderId="5" xfId="0" applyNumberFormat="1" applyFont="1" applyFill="1" applyBorder="1"/>
    <xf numFmtId="166" fontId="4" fillId="0" borderId="7" xfId="1" applyNumberFormat="1" applyFont="1" applyFill="1" applyBorder="1" applyAlignment="1">
      <alignment horizontal="right" vertical="top"/>
    </xf>
    <xf numFmtId="167" fontId="9" fillId="0" borderId="8" xfId="1" applyNumberFormat="1" applyFont="1" applyBorder="1" applyAlignment="1">
      <alignment horizontal="right" vertical="top" indent="1"/>
    </xf>
    <xf numFmtId="167" fontId="9" fillId="3" borderId="7" xfId="1" applyNumberFormat="1" applyFont="1" applyFill="1" applyBorder="1" applyAlignment="1">
      <alignment horizontal="right" vertical="top" indent="1"/>
    </xf>
    <xf numFmtId="167" fontId="9" fillId="3" borderId="8" xfId="1" applyNumberFormat="1" applyFont="1" applyFill="1" applyBorder="1" applyAlignment="1">
      <alignment horizontal="right" vertical="top" indent="1"/>
    </xf>
    <xf numFmtId="167" fontId="4" fillId="0" borderId="0" xfId="1" applyNumberFormat="1" applyFont="1" applyBorder="1" applyAlignment="1">
      <alignment horizontal="right" vertical="top" indent="1"/>
    </xf>
    <xf numFmtId="167" fontId="4" fillId="0" borderId="1" xfId="1" applyNumberFormat="1" applyFont="1" applyBorder="1" applyAlignment="1">
      <alignment horizontal="right" vertical="top" indent="1"/>
    </xf>
    <xf numFmtId="167" fontId="4" fillId="3" borderId="3" xfId="1" applyNumberFormat="1" applyFont="1" applyFill="1" applyBorder="1" applyAlignment="1">
      <alignment horizontal="right" vertical="top" indent="1"/>
    </xf>
    <xf numFmtId="167" fontId="4" fillId="0" borderId="0" xfId="1" quotePrefix="1" applyNumberFormat="1" applyFont="1" applyBorder="1" applyAlignment="1">
      <alignment horizontal="right" vertical="top" indent="1"/>
    </xf>
    <xf numFmtId="0" fontId="8" fillId="0" borderId="0" xfId="0" applyFont="1" applyBorder="1"/>
    <xf numFmtId="49" fontId="9" fillId="0" borderId="7" xfId="0" applyNumberFormat="1" applyFont="1" applyBorder="1" applyAlignment="1">
      <alignment horizontal="left" vertical="top" wrapText="1" indent="1"/>
    </xf>
    <xf numFmtId="0" fontId="9" fillId="0" borderId="8" xfId="0" applyFont="1" applyBorder="1" applyAlignment="1">
      <alignment horizontal="center" vertical="top"/>
    </xf>
    <xf numFmtId="167" fontId="9" fillId="4" borderId="0" xfId="1" applyNumberFormat="1" applyFont="1" applyFill="1" applyBorder="1" applyAlignment="1">
      <alignment horizontal="right" vertical="top" indent="1"/>
    </xf>
    <xf numFmtId="167" fontId="9" fillId="4" borderId="1" xfId="1" applyNumberFormat="1" applyFont="1" applyFill="1" applyBorder="1" applyAlignment="1">
      <alignment horizontal="right" vertical="top" indent="1"/>
    </xf>
    <xf numFmtId="167" fontId="9" fillId="4" borderId="3" xfId="1" applyNumberFormat="1" applyFont="1" applyFill="1" applyBorder="1" applyAlignment="1">
      <alignment horizontal="right" vertical="top" indent="1"/>
    </xf>
    <xf numFmtId="43" fontId="4" fillId="0" borderId="0" xfId="1" applyNumberFormat="1" applyFont="1" applyFill="1" applyBorder="1" applyAlignment="1">
      <alignment horizontal="right" vertical="top"/>
    </xf>
    <xf numFmtId="43" fontId="4" fillId="0" borderId="1" xfId="1" applyNumberFormat="1" applyFont="1" applyFill="1" applyBorder="1" applyAlignment="1">
      <alignment horizontal="right" vertical="top"/>
    </xf>
    <xf numFmtId="49" fontId="9" fillId="0" borderId="3" xfId="0" applyNumberFormat="1" applyFont="1" applyBorder="1" applyAlignment="1">
      <alignment horizontal="left" vertical="top" wrapText="1" indent="1"/>
    </xf>
    <xf numFmtId="0" fontId="9" fillId="0" borderId="1" xfId="0" applyFont="1" applyBorder="1" applyAlignment="1">
      <alignment horizontal="center" vertical="top"/>
    </xf>
    <xf numFmtId="167" fontId="4" fillId="0" borderId="6" xfId="1" applyNumberFormat="1" applyFont="1" applyFill="1" applyBorder="1" applyAlignment="1">
      <alignment horizontal="right" vertical="top"/>
    </xf>
    <xf numFmtId="167" fontId="16" fillId="0" borderId="5" xfId="1" applyNumberFormat="1" applyFont="1" applyBorder="1"/>
    <xf numFmtId="167" fontId="16" fillId="0" borderId="6" xfId="1" applyNumberFormat="1" applyFont="1" applyBorder="1"/>
    <xf numFmtId="0" fontId="2" fillId="2" borderId="9" xfId="0" applyFont="1" applyFill="1" applyBorder="1" applyAlignment="1">
      <alignment horizontal="left" vertical="top" wrapText="1" indent="1"/>
    </xf>
    <xf numFmtId="0" fontId="2" fillId="2" borderId="10" xfId="0" applyFont="1" applyFill="1" applyBorder="1" applyAlignment="1">
      <alignment horizontal="center" vertical="top" wrapText="1"/>
    </xf>
    <xf numFmtId="49" fontId="2" fillId="2" borderId="11" xfId="0" quotePrefix="1" applyNumberFormat="1" applyFont="1" applyFill="1" applyBorder="1" applyAlignment="1">
      <alignment horizontal="right" vertical="top" indent="1"/>
    </xf>
    <xf numFmtId="49" fontId="2" fillId="2" borderId="11" xfId="0" applyNumberFormat="1" applyFont="1" applyFill="1" applyBorder="1" applyAlignment="1">
      <alignment horizontal="right" vertical="top" indent="1"/>
    </xf>
    <xf numFmtId="49" fontId="2" fillId="2" borderId="10" xfId="0" applyNumberFormat="1" applyFont="1" applyFill="1" applyBorder="1" applyAlignment="1">
      <alignment horizontal="right" vertical="top" indent="1"/>
    </xf>
    <xf numFmtId="49" fontId="2" fillId="2" borderId="9" xfId="0" applyNumberFormat="1" applyFont="1" applyFill="1" applyBorder="1" applyAlignment="1">
      <alignment horizontal="right" vertical="top" indent="1"/>
    </xf>
    <xf numFmtId="166" fontId="15" fillId="0" borderId="0" xfId="1" applyNumberFormat="1" applyFont="1" applyBorder="1" applyAlignment="1">
      <alignment horizontal="right"/>
    </xf>
    <xf numFmtId="166" fontId="15" fillId="0" borderId="12" xfId="1" applyNumberFormat="1" applyFont="1" applyBorder="1" applyAlignment="1">
      <alignment horizontal="right"/>
    </xf>
    <xf numFmtId="166" fontId="15" fillId="0" borderId="5" xfId="1" applyNumberFormat="1" applyFont="1" applyBorder="1" applyAlignment="1">
      <alignment horizontal="right"/>
    </xf>
    <xf numFmtId="166" fontId="15" fillId="0" borderId="6" xfId="1" applyNumberFormat="1" applyFont="1" applyBorder="1" applyAlignment="1">
      <alignment horizontal="right"/>
    </xf>
    <xf numFmtId="166" fontId="15" fillId="0" borderId="13" xfId="1" applyNumberFormat="1" applyFont="1" applyBorder="1"/>
    <xf numFmtId="166" fontId="15" fillId="0" borderId="14" xfId="1" applyNumberFormat="1" applyFont="1" applyBorder="1"/>
    <xf numFmtId="166" fontId="15" fillId="0" borderId="12" xfId="1" applyNumberFormat="1" applyFont="1" applyBorder="1"/>
    <xf numFmtId="49" fontId="7" fillId="0" borderId="3" xfId="0" applyNumberFormat="1" applyFont="1" applyBorder="1" applyAlignment="1">
      <alignment horizontal="left" vertical="top" wrapText="1" indent="1"/>
    </xf>
    <xf numFmtId="166" fontId="15" fillId="0" borderId="4" xfId="1" applyNumberFormat="1" applyFont="1" applyBorder="1"/>
    <xf numFmtId="166" fontId="15" fillId="0" borderId="5" xfId="1" applyNumberFormat="1" applyFont="1" applyBorder="1"/>
    <xf numFmtId="166" fontId="15" fillId="0" borderId="6" xfId="1" applyNumberFormat="1" applyFont="1" applyBorder="1"/>
    <xf numFmtId="0" fontId="2" fillId="2" borderId="15" xfId="0" applyFont="1" applyFill="1" applyBorder="1" applyAlignment="1">
      <alignment horizontal="left" vertical="top" wrapText="1" indent="1"/>
    </xf>
    <xf numFmtId="0" fontId="2" fillId="2" borderId="16" xfId="0" applyFont="1" applyFill="1" applyBorder="1" applyAlignment="1">
      <alignment horizontal="center" vertical="top" wrapText="1"/>
    </xf>
    <xf numFmtId="49" fontId="4" fillId="0" borderId="15" xfId="0" applyNumberFormat="1" applyFont="1" applyBorder="1" applyAlignment="1">
      <alignment horizontal="left" vertical="top" wrapText="1" indent="1"/>
    </xf>
    <xf numFmtId="0" fontId="4" fillId="0" borderId="16" xfId="0" applyFont="1" applyBorder="1" applyAlignment="1">
      <alignment horizontal="center" vertical="top"/>
    </xf>
    <xf numFmtId="168" fontId="4" fillId="0" borderId="15" xfId="2" applyNumberFormat="1" applyFont="1" applyBorder="1" applyAlignment="1">
      <alignment horizontal="right" vertical="top"/>
    </xf>
    <xf numFmtId="168" fontId="4" fillId="0" borderId="17" xfId="2" applyNumberFormat="1" applyFont="1" applyBorder="1" applyAlignment="1">
      <alignment horizontal="right" vertical="top"/>
    </xf>
    <xf numFmtId="168" fontId="4" fillId="0" borderId="16" xfId="2" applyNumberFormat="1" applyFont="1" applyBorder="1" applyAlignment="1">
      <alignment horizontal="right" vertical="top"/>
    </xf>
    <xf numFmtId="49" fontId="5" fillId="4" borderId="15" xfId="0" applyNumberFormat="1" applyFont="1" applyFill="1" applyBorder="1" applyAlignment="1">
      <alignment horizontal="left" vertical="top" indent="1"/>
    </xf>
    <xf numFmtId="0" fontId="0" fillId="4" borderId="16" xfId="0" applyFill="1" applyBorder="1"/>
    <xf numFmtId="0" fontId="0" fillId="4" borderId="17" xfId="0" applyFill="1" applyBorder="1"/>
    <xf numFmtId="166" fontId="4" fillId="3" borderId="1" xfId="1" applyNumberFormat="1" applyFont="1" applyFill="1" applyBorder="1" applyAlignment="1">
      <alignment horizontal="right" vertical="top"/>
    </xf>
    <xf numFmtId="167" fontId="10" fillId="0" borderId="1" xfId="1" applyNumberFormat="1" applyFont="1" applyFill="1" applyBorder="1" applyAlignment="1">
      <alignment horizontal="right" vertical="top"/>
    </xf>
    <xf numFmtId="166" fontId="10" fillId="0" borderId="6" xfId="1" applyNumberFormat="1" applyFont="1" applyFill="1" applyBorder="1" applyAlignment="1">
      <alignment horizontal="right" vertical="top"/>
    </xf>
    <xf numFmtId="167" fontId="4" fillId="3" borderId="6" xfId="1" applyNumberFormat="1" applyFont="1" applyFill="1" applyBorder="1" applyAlignment="1">
      <alignment horizontal="right" vertical="top"/>
    </xf>
    <xf numFmtId="0" fontId="2" fillId="2" borderId="7" xfId="0" applyFont="1" applyFill="1" applyBorder="1" applyAlignment="1">
      <alignment horizontal="left" vertical="top" wrapText="1" indent="1"/>
    </xf>
    <xf numFmtId="0" fontId="2" fillId="2" borderId="8" xfId="0" applyFont="1" applyFill="1" applyBorder="1" applyAlignment="1">
      <alignment horizontal="center" vertical="top" wrapText="1"/>
    </xf>
    <xf numFmtId="166" fontId="9" fillId="0" borderId="18" xfId="1" applyNumberFormat="1" applyFont="1" applyFill="1" applyBorder="1" applyAlignment="1">
      <alignment horizontal="right" vertical="top"/>
    </xf>
    <xf numFmtId="167" fontId="16" fillId="0" borderId="18" xfId="1" applyNumberFormat="1" applyFont="1" applyBorder="1"/>
    <xf numFmtId="49" fontId="5" fillId="4" borderId="3" xfId="0" applyNumberFormat="1" applyFont="1" applyFill="1" applyBorder="1" applyAlignment="1">
      <alignment horizontal="left" vertical="top" indent="1"/>
    </xf>
    <xf numFmtId="0" fontId="0" fillId="4" borderId="12" xfId="0" applyFill="1" applyBorder="1"/>
    <xf numFmtId="49" fontId="9" fillId="0" borderId="4" xfId="0" applyNumberFormat="1" applyFont="1" applyBorder="1" applyAlignment="1">
      <alignment horizontal="left" vertical="top" wrapText="1" indent="1"/>
    </xf>
    <xf numFmtId="166" fontId="0" fillId="4" borderId="16" xfId="1" applyNumberFormat="1" applyFont="1" applyFill="1" applyBorder="1"/>
    <xf numFmtId="166" fontId="4" fillId="0" borderId="19" xfId="1" applyNumberFormat="1" applyFont="1" applyFill="1" applyBorder="1" applyAlignment="1">
      <alignment horizontal="right" vertical="top"/>
    </xf>
    <xf numFmtId="167" fontId="9" fillId="0" borderId="19" xfId="1" applyNumberFormat="1" applyFont="1" applyBorder="1" applyAlignment="1">
      <alignment horizontal="right" vertical="top" indent="1"/>
    </xf>
    <xf numFmtId="167" fontId="9" fillId="3" borderId="19" xfId="1" applyNumberFormat="1" applyFont="1" applyFill="1" applyBorder="1" applyAlignment="1">
      <alignment horizontal="right" vertical="top" indent="1"/>
    </xf>
    <xf numFmtId="170" fontId="15" fillId="3" borderId="0" xfId="0" applyNumberFormat="1" applyFont="1" applyFill="1" applyBorder="1"/>
    <xf numFmtId="170" fontId="15" fillId="0" borderId="0" xfId="0" applyNumberFormat="1" applyFont="1" applyBorder="1"/>
    <xf numFmtId="37" fontId="15" fillId="0" borderId="0" xfId="0" applyNumberFormat="1" applyFont="1" applyBorder="1"/>
    <xf numFmtId="0" fontId="9" fillId="0" borderId="6" xfId="0" applyFont="1" applyBorder="1" applyAlignment="1">
      <alignment horizontal="center" vertical="top"/>
    </xf>
    <xf numFmtId="166" fontId="9" fillId="0" borderId="8" xfId="1" applyNumberFormat="1" applyFont="1" applyBorder="1" applyAlignment="1">
      <alignment horizontal="right" vertical="top" indent="1"/>
    </xf>
    <xf numFmtId="49" fontId="11" fillId="0" borderId="0" xfId="0" applyNumberFormat="1" applyFont="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CC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333333"/>
      <rgbColor rgb="00003366"/>
      <rgbColor rgb="00339966"/>
      <rgbColor rgb="00003300"/>
      <rgbColor rgb="00333300"/>
      <rgbColor rgb="00993300"/>
      <rgbColor rgb="00993366"/>
      <rgbColor rgb="00333399"/>
      <rgbColor rgb="00333333"/>
    </indexedColors>
    <mruColors>
      <color rgb="FF777777"/>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0</xdr:row>
      <xdr:rowOff>19050</xdr:rowOff>
    </xdr:from>
    <xdr:to>
      <xdr:col>1</xdr:col>
      <xdr:colOff>3267075</xdr:colOff>
      <xdr:row>7</xdr:row>
      <xdr:rowOff>142875</xdr:rowOff>
    </xdr:to>
    <xdr:pic>
      <xdr:nvPicPr>
        <xdr:cNvPr id="2" name="Picture 1" descr="Text&#10;&#10;Description automatically generated with medium confidence">
          <a:extLst>
            <a:ext uri="{FF2B5EF4-FFF2-40B4-BE49-F238E27FC236}">
              <a16:creationId xmlns:a16="http://schemas.microsoft.com/office/drawing/2014/main" id="{8F26DA22-D219-4B79-85D5-05078AF2AF9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6851"/>
        <a:stretch/>
      </xdr:blipFill>
      <xdr:spPr bwMode="auto">
        <a:xfrm>
          <a:off x="247649" y="19050"/>
          <a:ext cx="3257551" cy="12573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R178"/>
  <sheetViews>
    <sheetView showGridLines="0" tabSelected="1" zoomScaleNormal="100" workbookViewId="0">
      <pane ySplit="7" topLeftCell="A8" activePane="bottomLeft" state="frozen"/>
      <selection pane="bottomLeft"/>
    </sheetView>
  </sheetViews>
  <sheetFormatPr defaultRowHeight="12.75" x14ac:dyDescent="0.2"/>
  <cols>
    <col min="1" max="1" width="3.5703125" customWidth="1"/>
    <col min="2" max="2" width="49.140625" customWidth="1"/>
    <col min="3" max="3" width="11.5703125" customWidth="1"/>
    <col min="4" max="14" width="13.7109375" customWidth="1"/>
    <col min="15" max="15" width="12.42578125" customWidth="1"/>
  </cols>
  <sheetData>
    <row r="2" spans="1:15" x14ac:dyDescent="0.2">
      <c r="E2" s="116"/>
      <c r="F2" s="116"/>
    </row>
    <row r="4" spans="1:15" x14ac:dyDescent="0.2">
      <c r="D4" s="54"/>
    </row>
    <row r="7" spans="1:15" ht="12.75" customHeight="1" x14ac:dyDescent="0.2">
      <c r="B7" s="2"/>
    </row>
    <row r="9" spans="1:15" ht="15.75" x14ac:dyDescent="0.2">
      <c r="A9" s="6"/>
      <c r="B9" s="140" t="s">
        <v>56</v>
      </c>
      <c r="C9" s="141" t="s">
        <v>55</v>
      </c>
      <c r="D9" s="142" t="s">
        <v>0</v>
      </c>
      <c r="E9" s="143" t="s">
        <v>1</v>
      </c>
      <c r="F9" s="143" t="s">
        <v>2</v>
      </c>
      <c r="G9" s="144" t="s">
        <v>3</v>
      </c>
      <c r="H9" s="145" t="s">
        <v>64</v>
      </c>
      <c r="I9" s="143" t="s">
        <v>65</v>
      </c>
      <c r="J9" s="143" t="s">
        <v>66</v>
      </c>
      <c r="K9" s="143" t="s">
        <v>67</v>
      </c>
      <c r="L9" s="143" t="s">
        <v>68</v>
      </c>
      <c r="M9" s="143" t="s">
        <v>69</v>
      </c>
      <c r="N9" s="144" t="s">
        <v>70</v>
      </c>
    </row>
    <row r="10" spans="1:15" x14ac:dyDescent="0.2">
      <c r="A10" s="6"/>
      <c r="B10" s="55" t="s">
        <v>73</v>
      </c>
      <c r="C10" s="4" t="s">
        <v>63</v>
      </c>
      <c r="D10" s="146">
        <v>12251.29</v>
      </c>
      <c r="E10" s="146">
        <v>19073.14</v>
      </c>
      <c r="F10" s="146">
        <v>21668.260999999999</v>
      </c>
      <c r="G10" s="147">
        <v>23988.35</v>
      </c>
      <c r="H10" s="146">
        <v>21925.404999999999</v>
      </c>
      <c r="I10" s="146">
        <v>22484.437000000002</v>
      </c>
      <c r="J10" s="146">
        <v>22838.973000000002</v>
      </c>
      <c r="K10" s="146">
        <v>23988.35</v>
      </c>
      <c r="L10" s="146">
        <v>27905.088</v>
      </c>
      <c r="M10" s="146">
        <v>30878.903999999999</v>
      </c>
      <c r="N10" s="147">
        <v>32859.095000000001</v>
      </c>
      <c r="O10" s="14"/>
    </row>
    <row r="11" spans="1:15" x14ac:dyDescent="0.2">
      <c r="A11" s="6"/>
      <c r="B11" s="55" t="s">
        <v>74</v>
      </c>
      <c r="C11" s="4" t="s">
        <v>63</v>
      </c>
      <c r="D11" s="146">
        <v>1743.6079999999999</v>
      </c>
      <c r="E11" s="146">
        <v>2671.377</v>
      </c>
      <c r="F11" s="146">
        <v>3184.5909999999999</v>
      </c>
      <c r="G11" s="58">
        <v>4160.1580000000004</v>
      </c>
      <c r="H11" s="146">
        <v>3255.6619999999998</v>
      </c>
      <c r="I11" s="146">
        <v>3219.3339999999998</v>
      </c>
      <c r="J11" s="146">
        <v>3395.2470000000003</v>
      </c>
      <c r="K11" s="146">
        <v>4160.1579999999994</v>
      </c>
      <c r="L11" s="146">
        <v>6179.5309999999999</v>
      </c>
      <c r="M11" s="146">
        <v>4804.7749999999996</v>
      </c>
      <c r="N11" s="58">
        <v>3798.5149999999994</v>
      </c>
      <c r="O11" s="14"/>
    </row>
    <row r="12" spans="1:15" x14ac:dyDescent="0.2">
      <c r="A12" s="6"/>
      <c r="B12" s="55" t="s">
        <v>75</v>
      </c>
      <c r="C12" s="4" t="s">
        <v>63</v>
      </c>
      <c r="D12" s="146">
        <v>13994.897999999999</v>
      </c>
      <c r="E12" s="146">
        <v>21744.517</v>
      </c>
      <c r="F12" s="146">
        <v>24852.851999999999</v>
      </c>
      <c r="G12" s="58">
        <v>28148.508000000002</v>
      </c>
      <c r="H12" s="146">
        <v>25181.066999999999</v>
      </c>
      <c r="I12" s="146">
        <v>25703.771000000001</v>
      </c>
      <c r="J12" s="146">
        <v>26234.22</v>
      </c>
      <c r="K12" s="146">
        <v>28148.508000000002</v>
      </c>
      <c r="L12" s="146">
        <v>34084.618999999999</v>
      </c>
      <c r="M12" s="146">
        <v>35683.678999999996</v>
      </c>
      <c r="N12" s="58">
        <v>36657.61</v>
      </c>
      <c r="O12" s="14"/>
    </row>
    <row r="13" spans="1:15" x14ac:dyDescent="0.2">
      <c r="A13" s="6"/>
      <c r="B13" s="55" t="s">
        <v>76</v>
      </c>
      <c r="C13" s="4" t="s">
        <v>63</v>
      </c>
      <c r="D13" s="146">
        <v>5610.7449999999999</v>
      </c>
      <c r="E13" s="146">
        <v>7526.0820000000003</v>
      </c>
      <c r="F13" s="146">
        <v>7756.1809999999996</v>
      </c>
      <c r="G13" s="58">
        <v>10690.948</v>
      </c>
      <c r="H13" s="146">
        <v>8657.7340000000004</v>
      </c>
      <c r="I13" s="146">
        <v>8837.8510000000006</v>
      </c>
      <c r="J13" s="146">
        <v>9751.36</v>
      </c>
      <c r="K13" s="146">
        <v>10690.948</v>
      </c>
      <c r="L13" s="146">
        <v>17770.331999999999</v>
      </c>
      <c r="M13" s="146">
        <v>18898.014999999999</v>
      </c>
      <c r="N13" s="58">
        <v>19282.866000000002</v>
      </c>
      <c r="O13" s="14"/>
    </row>
    <row r="14" spans="1:15" x14ac:dyDescent="0.2">
      <c r="A14" s="6"/>
      <c r="B14" s="55" t="s">
        <v>78</v>
      </c>
      <c r="C14" s="4" t="s">
        <v>63</v>
      </c>
      <c r="D14" s="146">
        <v>7072.5510000000004</v>
      </c>
      <c r="E14" s="146">
        <v>10882.045</v>
      </c>
      <c r="F14" s="146">
        <v>9770.1409999999996</v>
      </c>
      <c r="G14" s="58">
        <v>13179.602000000001</v>
      </c>
      <c r="H14" s="146">
        <v>9579.6580000000013</v>
      </c>
      <c r="I14" s="146">
        <v>13617.052</v>
      </c>
      <c r="J14" s="146">
        <v>13357.220000000001</v>
      </c>
      <c r="K14" s="146">
        <v>13179.602000000003</v>
      </c>
      <c r="L14" s="146">
        <v>13100.874</v>
      </c>
      <c r="M14" s="146">
        <v>13566.142999999998</v>
      </c>
      <c r="N14" s="58">
        <v>13928.481</v>
      </c>
      <c r="O14" s="14"/>
    </row>
    <row r="15" spans="1:15" x14ac:dyDescent="0.2">
      <c r="A15" s="6"/>
      <c r="B15" s="55" t="s">
        <v>77</v>
      </c>
      <c r="C15" s="4" t="s">
        <v>63</v>
      </c>
      <c r="D15" s="146">
        <v>1311.6020000000001</v>
      </c>
      <c r="E15" s="146">
        <v>3336.39</v>
      </c>
      <c r="F15" s="146">
        <v>7326.53</v>
      </c>
      <c r="G15" s="58">
        <v>4277.9579999999996</v>
      </c>
      <c r="H15" s="146">
        <v>6943.6750000000002</v>
      </c>
      <c r="I15" s="146">
        <v>3248.8679999999999</v>
      </c>
      <c r="J15" s="146">
        <v>3125.64</v>
      </c>
      <c r="K15" s="146">
        <v>4277.9580000000005</v>
      </c>
      <c r="L15" s="146">
        <v>3213.4130000000005</v>
      </c>
      <c r="M15" s="146">
        <v>3219.5210000000002</v>
      </c>
      <c r="N15" s="58">
        <v>3446.2629999999999</v>
      </c>
      <c r="O15" s="14"/>
    </row>
    <row r="16" spans="1:15" x14ac:dyDescent="0.2">
      <c r="A16" s="6"/>
      <c r="B16" s="56" t="s">
        <v>79</v>
      </c>
      <c r="C16" s="15" t="s">
        <v>63</v>
      </c>
      <c r="D16" s="148">
        <v>8384.1530000000002</v>
      </c>
      <c r="E16" s="148">
        <v>14218.434999999999</v>
      </c>
      <c r="F16" s="148">
        <v>17096.670999999998</v>
      </c>
      <c r="G16" s="149">
        <v>17457.560000000001</v>
      </c>
      <c r="H16" s="148">
        <v>16523.333000000002</v>
      </c>
      <c r="I16" s="148">
        <v>16865.919999999998</v>
      </c>
      <c r="J16" s="148">
        <v>16482.86</v>
      </c>
      <c r="K16" s="148">
        <v>17457.560000000005</v>
      </c>
      <c r="L16" s="148">
        <v>16314.287</v>
      </c>
      <c r="M16" s="148">
        <v>16785.664000000001</v>
      </c>
      <c r="N16" s="149">
        <v>17374.743999999999</v>
      </c>
      <c r="O16" s="14"/>
    </row>
    <row r="17" spans="1:15" x14ac:dyDescent="0.2">
      <c r="B17" s="3"/>
      <c r="C17" s="3"/>
      <c r="D17" s="3"/>
      <c r="E17" s="3"/>
      <c r="F17" s="3"/>
      <c r="G17" s="3"/>
      <c r="H17" s="3"/>
      <c r="I17" s="3"/>
      <c r="J17" s="3"/>
      <c r="K17" s="3"/>
      <c r="L17" s="3"/>
      <c r="M17" s="3"/>
      <c r="N17" s="3"/>
      <c r="O17" s="14"/>
    </row>
    <row r="18" spans="1:15" ht="15.75" x14ac:dyDescent="0.2">
      <c r="A18" s="6"/>
      <c r="B18" s="140" t="s">
        <v>57</v>
      </c>
      <c r="C18" s="141"/>
      <c r="D18" s="142" t="s">
        <v>0</v>
      </c>
      <c r="E18" s="143" t="s">
        <v>1</v>
      </c>
      <c r="F18" s="143" t="s">
        <v>2</v>
      </c>
      <c r="G18" s="144" t="s">
        <v>3</v>
      </c>
      <c r="H18" s="145" t="s">
        <v>64</v>
      </c>
      <c r="I18" s="143" t="s">
        <v>65</v>
      </c>
      <c r="J18" s="143" t="s">
        <v>66</v>
      </c>
      <c r="K18" s="143" t="s">
        <v>67</v>
      </c>
      <c r="L18" s="143" t="s">
        <v>68</v>
      </c>
      <c r="M18" s="143" t="s">
        <v>69</v>
      </c>
      <c r="N18" s="144" t="s">
        <v>70</v>
      </c>
      <c r="O18" s="14"/>
    </row>
    <row r="19" spans="1:15" x14ac:dyDescent="0.2">
      <c r="A19" s="6"/>
      <c r="B19" s="55" t="s">
        <v>7</v>
      </c>
      <c r="C19" s="4" t="s">
        <v>63</v>
      </c>
      <c r="D19" s="150">
        <v>1699.134</v>
      </c>
      <c r="E19" s="151">
        <v>2767.6260000000002</v>
      </c>
      <c r="F19" s="151">
        <v>3423.8969999999999</v>
      </c>
      <c r="G19" s="152">
        <v>3909.663</v>
      </c>
      <c r="H19" s="60">
        <v>910.00099999999998</v>
      </c>
      <c r="I19" s="60">
        <v>921.62900000000013</v>
      </c>
      <c r="J19" s="60">
        <v>959.38799999999992</v>
      </c>
      <c r="K19" s="60">
        <v>1118.645</v>
      </c>
      <c r="L19" s="60">
        <v>1047.365</v>
      </c>
      <c r="M19" s="60">
        <v>1241.5559999999998</v>
      </c>
      <c r="N19" s="152">
        <v>1466.1270000000002</v>
      </c>
      <c r="O19" s="14"/>
    </row>
    <row r="20" spans="1:15" x14ac:dyDescent="0.2">
      <c r="A20" s="6"/>
      <c r="B20" s="55" t="s">
        <v>44</v>
      </c>
      <c r="C20" s="4" t="s">
        <v>63</v>
      </c>
      <c r="D20" s="59">
        <v>1056.896</v>
      </c>
      <c r="E20" s="60">
        <v>1599.204</v>
      </c>
      <c r="F20" s="60">
        <v>1780.998</v>
      </c>
      <c r="G20" s="57">
        <v>1898.991</v>
      </c>
      <c r="H20" s="60">
        <v>446.74900000000002</v>
      </c>
      <c r="I20" s="60">
        <v>416.04200000000003</v>
      </c>
      <c r="J20" s="60">
        <v>442.79699999999991</v>
      </c>
      <c r="K20" s="60">
        <v>593.40300000000002</v>
      </c>
      <c r="L20" s="60">
        <v>486.29399999999998</v>
      </c>
      <c r="M20" s="60">
        <v>670.84499999999991</v>
      </c>
      <c r="N20" s="57">
        <v>651.01900000000001</v>
      </c>
      <c r="O20" s="14"/>
    </row>
    <row r="21" spans="1:15" x14ac:dyDescent="0.2">
      <c r="A21" s="6"/>
      <c r="B21" s="153" t="s">
        <v>11</v>
      </c>
      <c r="C21" s="4" t="s">
        <v>63</v>
      </c>
      <c r="D21" s="59">
        <v>781.63699999999994</v>
      </c>
      <c r="E21" s="60">
        <v>1126.1890000000001</v>
      </c>
      <c r="F21" s="60">
        <v>1546.5450000000001</v>
      </c>
      <c r="G21" s="57">
        <v>1600.7719999999999</v>
      </c>
      <c r="H21" s="60">
        <v>392.85</v>
      </c>
      <c r="I21" s="60">
        <v>376.721</v>
      </c>
      <c r="J21" s="60">
        <v>391.14700000000011</v>
      </c>
      <c r="K21" s="60">
        <v>440.05499999999989</v>
      </c>
      <c r="L21" s="60">
        <v>524.49</v>
      </c>
      <c r="M21" s="60">
        <v>531.88499999999999</v>
      </c>
      <c r="N21" s="57">
        <v>593.64400000000001</v>
      </c>
      <c r="O21" s="14"/>
    </row>
    <row r="22" spans="1:15" x14ac:dyDescent="0.2">
      <c r="A22" s="6"/>
      <c r="B22" s="55" t="s">
        <v>71</v>
      </c>
      <c r="C22" s="4" t="s">
        <v>63</v>
      </c>
      <c r="D22" s="59">
        <v>758.02599999999995</v>
      </c>
      <c r="E22" s="60">
        <v>499.35199999999998</v>
      </c>
      <c r="F22" s="60">
        <v>397.00799999999998</v>
      </c>
      <c r="G22" s="57">
        <v>853.34400000000005</v>
      </c>
      <c r="H22" s="60">
        <v>217.74799999999993</v>
      </c>
      <c r="I22" s="60">
        <v>188.77400000000023</v>
      </c>
      <c r="J22" s="60">
        <v>189.1689999999999</v>
      </c>
      <c r="K22" s="60">
        <v>257.65299999999996</v>
      </c>
      <c r="L22" s="60">
        <v>306.22000000000003</v>
      </c>
      <c r="M22" s="60">
        <v>299.92599999999987</v>
      </c>
      <c r="N22" s="57">
        <v>334.42900000000026</v>
      </c>
      <c r="O22" s="14"/>
    </row>
    <row r="23" spans="1:15" x14ac:dyDescent="0.2">
      <c r="A23" s="6"/>
      <c r="B23" s="56" t="s">
        <v>72</v>
      </c>
      <c r="C23" s="15" t="s">
        <v>63</v>
      </c>
      <c r="D23" s="154">
        <v>757.59100000000001</v>
      </c>
      <c r="E23" s="155">
        <v>496.971</v>
      </c>
      <c r="F23" s="155">
        <v>394.43200000000002</v>
      </c>
      <c r="G23" s="156">
        <v>845.69399999999996</v>
      </c>
      <c r="H23" s="155">
        <v>216.06700000000001</v>
      </c>
      <c r="I23" s="155">
        <v>186.642</v>
      </c>
      <c r="J23" s="155">
        <v>187.33800000000002</v>
      </c>
      <c r="K23" s="155">
        <v>255.64699999999993</v>
      </c>
      <c r="L23" s="155">
        <v>304.92700000000002</v>
      </c>
      <c r="M23" s="155">
        <v>297.77</v>
      </c>
      <c r="N23" s="156">
        <v>314.36199999999997</v>
      </c>
      <c r="O23" s="14"/>
    </row>
    <row r="24" spans="1:15" x14ac:dyDescent="0.2">
      <c r="B24" s="3"/>
      <c r="C24" s="3"/>
      <c r="D24" s="3"/>
      <c r="E24" s="3"/>
      <c r="F24" s="3"/>
      <c r="G24" s="3"/>
      <c r="H24" s="3"/>
      <c r="I24" s="3"/>
      <c r="J24" s="3"/>
      <c r="K24" s="3"/>
      <c r="L24" s="3"/>
      <c r="M24" s="3"/>
      <c r="N24" s="3"/>
    </row>
    <row r="25" spans="1:15" ht="15.75" x14ac:dyDescent="0.2">
      <c r="A25" s="6"/>
      <c r="B25" s="140" t="s">
        <v>58</v>
      </c>
      <c r="C25" s="141"/>
      <c r="D25" s="143" t="s">
        <v>0</v>
      </c>
      <c r="E25" s="143" t="s">
        <v>1</v>
      </c>
      <c r="F25" s="143" t="s">
        <v>2</v>
      </c>
      <c r="G25" s="144" t="s">
        <v>3</v>
      </c>
      <c r="H25" s="145" t="s">
        <v>64</v>
      </c>
      <c r="I25" s="143" t="s">
        <v>65</v>
      </c>
      <c r="J25" s="143" t="s">
        <v>66</v>
      </c>
      <c r="K25" s="143" t="s">
        <v>67</v>
      </c>
      <c r="L25" s="143" t="s">
        <v>68</v>
      </c>
      <c r="M25" s="143" t="s">
        <v>69</v>
      </c>
      <c r="N25" s="144" t="s">
        <v>70</v>
      </c>
    </row>
    <row r="26" spans="1:15" x14ac:dyDescent="0.2">
      <c r="A26" s="6"/>
      <c r="B26" s="55" t="s">
        <v>8</v>
      </c>
      <c r="C26" s="4" t="s">
        <v>63</v>
      </c>
      <c r="D26" s="60">
        <v>244.4</v>
      </c>
      <c r="E26" s="60">
        <v>1768.9480000000001</v>
      </c>
      <c r="F26" s="60">
        <v>420.78399999999999</v>
      </c>
      <c r="G26" s="152">
        <v>786.56899999999996</v>
      </c>
      <c r="H26" s="60">
        <v>283.69400000000002</v>
      </c>
      <c r="I26" s="60">
        <v>54.20999999999998</v>
      </c>
      <c r="J26" s="60">
        <v>257.14</v>
      </c>
      <c r="K26" s="60">
        <v>191.52499999999998</v>
      </c>
      <c r="L26" s="60">
        <v>49.869000000000014</v>
      </c>
      <c r="M26" s="60">
        <v>473.44899999999996</v>
      </c>
      <c r="N26" s="152">
        <v>730.41000000000008</v>
      </c>
    </row>
    <row r="27" spans="1:15" x14ac:dyDescent="0.2">
      <c r="A27" s="6"/>
      <c r="B27" s="55" t="s">
        <v>9</v>
      </c>
      <c r="C27" s="4" t="s">
        <v>63</v>
      </c>
      <c r="D27" s="60">
        <v>-577.72199999999998</v>
      </c>
      <c r="E27" s="60">
        <v>-1749.8779999999999</v>
      </c>
      <c r="F27" s="60">
        <v>-3570.636</v>
      </c>
      <c r="G27" s="57">
        <v>-2389.9789999999998</v>
      </c>
      <c r="H27" s="60">
        <v>-461.09100000000001</v>
      </c>
      <c r="I27" s="60">
        <v>-614.39800000000002</v>
      </c>
      <c r="J27" s="60">
        <v>-215.46399999999994</v>
      </c>
      <c r="K27" s="60">
        <v>-1099.0259999999998</v>
      </c>
      <c r="L27" s="60">
        <v>-2865.6220000000003</v>
      </c>
      <c r="M27" s="60">
        <v>-806.09099999999989</v>
      </c>
      <c r="N27" s="57">
        <v>-1015.5250000000001</v>
      </c>
    </row>
    <row r="28" spans="1:15" x14ac:dyDescent="0.2">
      <c r="A28" s="6"/>
      <c r="B28" s="55" t="s">
        <v>119</v>
      </c>
      <c r="C28" s="4" t="s">
        <v>63</v>
      </c>
      <c r="D28" s="60">
        <v>222.078</v>
      </c>
      <c r="E28" s="60">
        <v>431.60300000000001</v>
      </c>
      <c r="F28" s="60">
        <v>2354.953</v>
      </c>
      <c r="G28" s="57">
        <v>2377.1669999999999</v>
      </c>
      <c r="H28" s="60">
        <v>84.024000000000044</v>
      </c>
      <c r="I28" s="60">
        <v>494.86400000000009</v>
      </c>
      <c r="J28" s="60">
        <v>476.30999999999977</v>
      </c>
      <c r="K28" s="60">
        <v>1321.9690000000001</v>
      </c>
      <c r="L28" s="60">
        <v>2775.0810000000001</v>
      </c>
      <c r="M28" s="60">
        <v>-169.95300000000043</v>
      </c>
      <c r="N28" s="57">
        <v>493.72300000000041</v>
      </c>
    </row>
    <row r="29" spans="1:15" x14ac:dyDescent="0.2">
      <c r="A29" s="6"/>
      <c r="B29" s="55" t="s">
        <v>120</v>
      </c>
      <c r="C29" s="4" t="s">
        <v>63</v>
      </c>
      <c r="D29" s="60">
        <v>-111.244</v>
      </c>
      <c r="E29" s="60">
        <v>450.673</v>
      </c>
      <c r="F29" s="60">
        <v>-794.899</v>
      </c>
      <c r="G29" s="57">
        <v>773.75699999999995</v>
      </c>
      <c r="H29" s="60">
        <v>-93.372999999999948</v>
      </c>
      <c r="I29" s="60">
        <v>-65.324000000000012</v>
      </c>
      <c r="J29" s="60">
        <v>517.98599999999988</v>
      </c>
      <c r="K29" s="60">
        <v>414.46800000000019</v>
      </c>
      <c r="L29" s="60">
        <v>-40.672000000000033</v>
      </c>
      <c r="M29" s="60">
        <v>-502.59500000000037</v>
      </c>
      <c r="N29" s="57">
        <v>208.6080000000004</v>
      </c>
    </row>
    <row r="30" spans="1:15" x14ac:dyDescent="0.2">
      <c r="A30" s="6"/>
      <c r="B30" s="56" t="s">
        <v>10</v>
      </c>
      <c r="C30" s="15" t="s">
        <v>63</v>
      </c>
      <c r="D30" s="155">
        <v>85.510999999999996</v>
      </c>
      <c r="E30" s="155">
        <v>1056.9449999999999</v>
      </c>
      <c r="F30" s="155">
        <v>262.04599999999999</v>
      </c>
      <c r="G30" s="156">
        <v>1035.8030000000001</v>
      </c>
      <c r="H30" s="155">
        <v>168.67300000000006</v>
      </c>
      <c r="I30" s="155">
        <v>103.3490000000001</v>
      </c>
      <c r="J30" s="155">
        <v>621.33499999999958</v>
      </c>
      <c r="K30" s="155">
        <v>1035.8040000000001</v>
      </c>
      <c r="L30" s="155">
        <v>995.13099999999997</v>
      </c>
      <c r="M30" s="155">
        <v>492.5359999999996</v>
      </c>
      <c r="N30" s="156">
        <v>701.14400000000001</v>
      </c>
    </row>
    <row r="31" spans="1:15" x14ac:dyDescent="0.2">
      <c r="B31" s="3"/>
      <c r="C31" s="3"/>
      <c r="D31" s="3"/>
      <c r="E31" s="3"/>
      <c r="F31" s="3"/>
      <c r="G31" s="3"/>
      <c r="H31" s="3"/>
      <c r="I31" s="3"/>
      <c r="J31" s="3"/>
      <c r="K31" s="3"/>
      <c r="L31" s="3"/>
      <c r="M31" s="3"/>
      <c r="N31" s="3"/>
    </row>
    <row r="32" spans="1:15" ht="15.75" x14ac:dyDescent="0.2">
      <c r="A32" s="6"/>
      <c r="B32" s="157" t="s">
        <v>22</v>
      </c>
      <c r="C32" s="158"/>
      <c r="D32" s="143" t="s">
        <v>0</v>
      </c>
      <c r="E32" s="143" t="s">
        <v>1</v>
      </c>
      <c r="F32" s="143" t="s">
        <v>2</v>
      </c>
      <c r="G32" s="144" t="s">
        <v>3</v>
      </c>
      <c r="H32" s="145" t="s">
        <v>64</v>
      </c>
      <c r="I32" s="143" t="s">
        <v>65</v>
      </c>
      <c r="J32" s="143" t="s">
        <v>66</v>
      </c>
      <c r="K32" s="143" t="s">
        <v>67</v>
      </c>
      <c r="L32" s="143" t="s">
        <v>68</v>
      </c>
      <c r="M32" s="143" t="s">
        <v>69</v>
      </c>
      <c r="N32" s="144" t="s">
        <v>70</v>
      </c>
    </row>
    <row r="33" spans="1:15" x14ac:dyDescent="0.2">
      <c r="A33" s="6"/>
      <c r="B33" s="159" t="s">
        <v>108</v>
      </c>
      <c r="C33" s="160" t="s">
        <v>12</v>
      </c>
      <c r="D33" s="161">
        <f>D21/D19</f>
        <v>0.46002081060116501</v>
      </c>
      <c r="E33" s="162">
        <f t="shared" ref="E33:G33" si="0">E21/E19</f>
        <v>0.4069151684512286</v>
      </c>
      <c r="F33" s="162">
        <f t="shared" si="0"/>
        <v>0.45169144983041259</v>
      </c>
      <c r="G33" s="163">
        <f t="shared" si="0"/>
        <v>0.40943989290125515</v>
      </c>
      <c r="H33" s="162">
        <f>H21/H19</f>
        <v>0.43170282230459089</v>
      </c>
      <c r="I33" s="162">
        <f t="shared" ref="I33:N33" si="1">I21/I19</f>
        <v>0.40875558386292093</v>
      </c>
      <c r="J33" s="162">
        <f t="shared" si="1"/>
        <v>0.40770470341509391</v>
      </c>
      <c r="K33" s="162">
        <f t="shared" si="1"/>
        <v>0.3933821721815231</v>
      </c>
      <c r="L33" s="162">
        <f t="shared" si="1"/>
        <v>0.50077098241778173</v>
      </c>
      <c r="M33" s="162">
        <f t="shared" si="1"/>
        <v>0.42840194079042754</v>
      </c>
      <c r="N33" s="163">
        <f t="shared" si="1"/>
        <v>0.40490625982605866</v>
      </c>
    </row>
    <row r="34" spans="1:15" x14ac:dyDescent="0.2">
      <c r="A34" s="6"/>
      <c r="B34" s="55" t="s">
        <v>109</v>
      </c>
      <c r="C34" s="4" t="s">
        <v>12</v>
      </c>
      <c r="D34" s="61">
        <f>D23/D19</f>
        <v>0.44586889556680048</v>
      </c>
      <c r="E34" s="62">
        <f t="shared" ref="E34:N34" si="2">E23/E19</f>
        <v>0.17956580838595965</v>
      </c>
      <c r="F34" s="62">
        <f t="shared" si="2"/>
        <v>0.11519972709459426</v>
      </c>
      <c r="G34" s="63">
        <f t="shared" si="2"/>
        <v>0.21630866905920024</v>
      </c>
      <c r="H34" s="62">
        <f>H23/H19</f>
        <v>0.23743600281757934</v>
      </c>
      <c r="I34" s="62">
        <f t="shared" si="2"/>
        <v>0.2025131587656204</v>
      </c>
      <c r="J34" s="62">
        <f t="shared" si="2"/>
        <v>0.19526823349885555</v>
      </c>
      <c r="K34" s="62">
        <f t="shared" si="2"/>
        <v>0.22853273379847935</v>
      </c>
      <c r="L34" s="62">
        <f t="shared" si="2"/>
        <v>0.29113728260921456</v>
      </c>
      <c r="M34" s="62">
        <f t="shared" si="2"/>
        <v>0.23983614110036119</v>
      </c>
      <c r="N34" s="63">
        <f t="shared" si="2"/>
        <v>0.21441662284372359</v>
      </c>
    </row>
    <row r="35" spans="1:15" ht="15" x14ac:dyDescent="0.2">
      <c r="A35" s="6"/>
      <c r="B35" s="55" t="s">
        <v>62</v>
      </c>
      <c r="C35" s="4" t="s">
        <v>59</v>
      </c>
      <c r="D35" s="64">
        <v>1.1000000000000001</v>
      </c>
      <c r="E35" s="38">
        <v>0.6</v>
      </c>
      <c r="F35" s="38">
        <v>2.4</v>
      </c>
      <c r="G35" s="65">
        <v>2.2999999999999998</v>
      </c>
      <c r="H35" s="16">
        <v>2.1458330151457297</v>
      </c>
      <c r="I35" s="16">
        <v>2.6096766900000126</v>
      </c>
      <c r="J35" s="16">
        <v>2.141272686388942</v>
      </c>
      <c r="K35" s="16">
        <v>2.296314967831167</v>
      </c>
      <c r="L35" s="16">
        <v>0.27295658639821541</v>
      </c>
      <c r="M35" s="16">
        <v>0.86507206247781321</v>
      </c>
      <c r="N35" s="20">
        <v>1.5553716351145048</v>
      </c>
    </row>
    <row r="36" spans="1:15" ht="15" x14ac:dyDescent="0.2">
      <c r="A36" s="6"/>
      <c r="B36" s="55" t="s">
        <v>110</v>
      </c>
      <c r="C36" s="4" t="s">
        <v>12</v>
      </c>
      <c r="D36" s="64">
        <v>4.9758508533169143</v>
      </c>
      <c r="E36" s="38">
        <v>5.2713928395014094</v>
      </c>
      <c r="F36" s="38">
        <v>6.0784968196684472</v>
      </c>
      <c r="G36" s="65">
        <v>5.2441877079409442</v>
      </c>
      <c r="H36" s="16">
        <v>5.5535515693085191</v>
      </c>
      <c r="I36" s="16">
        <v>5.1867891490026752</v>
      </c>
      <c r="J36" s="16">
        <v>5.0925287754167785</v>
      </c>
      <c r="K36" s="16">
        <v>5.1640705425312694</v>
      </c>
      <c r="L36" s="16">
        <v>5.3032719174580807</v>
      </c>
      <c r="M36" s="16">
        <v>5.5222704208817328</v>
      </c>
      <c r="N36" s="20">
        <v>5.6542544726690966</v>
      </c>
    </row>
    <row r="37" spans="1:15" ht="15" x14ac:dyDescent="0.2">
      <c r="A37" s="6"/>
      <c r="B37" s="55" t="s">
        <v>111</v>
      </c>
      <c r="C37" s="4" t="s">
        <v>12</v>
      </c>
      <c r="D37" s="64">
        <v>14.456974240005001</v>
      </c>
      <c r="E37" s="38">
        <v>7.6023228440170509</v>
      </c>
      <c r="F37" s="38">
        <v>5.1956703009233651</v>
      </c>
      <c r="G37" s="65">
        <v>9.2517811308198699</v>
      </c>
      <c r="H37" s="16">
        <v>10.612848915082109</v>
      </c>
      <c r="I37" s="16">
        <v>9.799233845035376</v>
      </c>
      <c r="J37" s="16">
        <v>9.0732863817559135</v>
      </c>
      <c r="K37" s="16">
        <v>9.2517811308198699</v>
      </c>
      <c r="L37" s="16">
        <v>8.6073430288448041</v>
      </c>
      <c r="M37" s="16">
        <v>8.1942175533491994</v>
      </c>
      <c r="N37" s="20">
        <v>8.3679707894364075</v>
      </c>
    </row>
    <row r="38" spans="1:15" x14ac:dyDescent="0.2">
      <c r="A38" s="6"/>
      <c r="B38" s="55" t="s">
        <v>60</v>
      </c>
      <c r="C38" s="4" t="s">
        <v>13</v>
      </c>
      <c r="D38" s="66">
        <f t="shared" ref="D38:I38" si="3">D23/D40</f>
        <v>0.19728932291666668</v>
      </c>
      <c r="E38" s="67">
        <f t="shared" si="3"/>
        <v>0.12941953125</v>
      </c>
      <c r="F38" s="67">
        <f t="shared" si="3"/>
        <v>0.10271666666666666</v>
      </c>
      <c r="G38" s="68">
        <f t="shared" si="3"/>
        <v>0.22023281249999999</v>
      </c>
      <c r="H38" s="36">
        <f t="shared" si="3"/>
        <v>5.6267447916666671E-2</v>
      </c>
      <c r="I38" s="36">
        <f t="shared" si="3"/>
        <v>4.86046875E-2</v>
      </c>
      <c r="J38" s="36">
        <f t="shared" ref="J38:N38" si="4">J23/J40</f>
        <v>4.8785937500000008E-2</v>
      </c>
      <c r="K38" s="36">
        <f t="shared" si="4"/>
        <v>6.657473958333332E-2</v>
      </c>
      <c r="L38" s="36">
        <f t="shared" si="4"/>
        <v>6.6837387571231741E-2</v>
      </c>
      <c r="M38" s="36">
        <f t="shared" si="4"/>
        <v>5.8500982318271118E-2</v>
      </c>
      <c r="N38" s="37">
        <f t="shared" si="4"/>
        <v>6.1760707269155203E-2</v>
      </c>
    </row>
    <row r="39" spans="1:15" x14ac:dyDescent="0.2">
      <c r="A39" s="6"/>
      <c r="B39" s="55" t="s">
        <v>61</v>
      </c>
      <c r="C39" s="4" t="s">
        <v>13</v>
      </c>
      <c r="D39" s="64">
        <v>0</v>
      </c>
      <c r="E39" s="38">
        <v>0</v>
      </c>
      <c r="F39" s="38">
        <v>0</v>
      </c>
      <c r="G39" s="65">
        <v>0</v>
      </c>
      <c r="H39" s="16">
        <v>0</v>
      </c>
      <c r="I39" s="16">
        <v>0</v>
      </c>
      <c r="J39" s="16">
        <v>0</v>
      </c>
      <c r="K39" s="16">
        <v>0</v>
      </c>
      <c r="L39" s="16">
        <v>0</v>
      </c>
      <c r="M39" s="16">
        <v>0</v>
      </c>
      <c r="N39" s="20">
        <v>0</v>
      </c>
      <c r="O39" s="11"/>
    </row>
    <row r="40" spans="1:15" x14ac:dyDescent="0.2">
      <c r="A40" s="6"/>
      <c r="B40" s="56" t="s">
        <v>112</v>
      </c>
      <c r="C40" s="73" t="s">
        <v>84</v>
      </c>
      <c r="D40" s="74">
        <v>3840</v>
      </c>
      <c r="E40" s="50">
        <v>3840</v>
      </c>
      <c r="F40" s="50">
        <v>3840</v>
      </c>
      <c r="G40" s="75">
        <v>3840</v>
      </c>
      <c r="H40" s="50">
        <f>G40</f>
        <v>3840</v>
      </c>
      <c r="I40" s="50">
        <f t="shared" ref="I40:K40" si="5">H40</f>
        <v>3840</v>
      </c>
      <c r="J40" s="50">
        <f t="shared" si="5"/>
        <v>3840</v>
      </c>
      <c r="K40" s="50">
        <f t="shared" si="5"/>
        <v>3840</v>
      </c>
      <c r="L40" s="28">
        <v>4562.2219999999998</v>
      </c>
      <c r="M40" s="28">
        <v>5090</v>
      </c>
      <c r="N40" s="29">
        <v>5090</v>
      </c>
    </row>
    <row r="41" spans="1:15" x14ac:dyDescent="0.2">
      <c r="A41" s="6"/>
      <c r="B41" s="6"/>
      <c r="D41" s="70"/>
      <c r="K41" s="116"/>
    </row>
    <row r="42" spans="1:15" ht="15.75" x14ac:dyDescent="0.2">
      <c r="A42" s="6"/>
      <c r="B42" s="140" t="s">
        <v>121</v>
      </c>
      <c r="C42" s="141"/>
      <c r="D42" s="143" t="s">
        <v>0</v>
      </c>
      <c r="E42" s="143" t="s">
        <v>1</v>
      </c>
      <c r="F42" s="143" t="s">
        <v>2</v>
      </c>
      <c r="G42" s="144" t="s">
        <v>3</v>
      </c>
      <c r="H42" s="145" t="s">
        <v>64</v>
      </c>
      <c r="I42" s="143" t="s">
        <v>65</v>
      </c>
      <c r="J42" s="143" t="s">
        <v>66</v>
      </c>
      <c r="K42" s="143" t="s">
        <v>67</v>
      </c>
      <c r="L42" s="143" t="s">
        <v>68</v>
      </c>
      <c r="M42" s="143" t="s">
        <v>69</v>
      </c>
      <c r="N42" s="144" t="s">
        <v>70</v>
      </c>
    </row>
    <row r="43" spans="1:15" ht="15" x14ac:dyDescent="0.2">
      <c r="A43" s="6"/>
      <c r="B43" s="164" t="s">
        <v>104</v>
      </c>
      <c r="C43" s="165"/>
      <c r="D43" s="166"/>
      <c r="E43" s="166"/>
      <c r="F43" s="166"/>
      <c r="G43" s="165"/>
      <c r="H43" s="166"/>
      <c r="I43" s="166"/>
      <c r="J43" s="166"/>
      <c r="K43" s="166"/>
      <c r="L43" s="166"/>
      <c r="M43" s="166"/>
      <c r="N43" s="165"/>
    </row>
    <row r="44" spans="1:15" x14ac:dyDescent="0.2">
      <c r="A44" s="6"/>
      <c r="B44" s="55" t="s">
        <v>25</v>
      </c>
      <c r="C44" s="4" t="s">
        <v>81</v>
      </c>
      <c r="D44" s="42">
        <v>19.732475939440398</v>
      </c>
      <c r="E44" s="42">
        <v>22.460093687289</v>
      </c>
      <c r="F44" s="42">
        <v>29.963840906197799</v>
      </c>
      <c r="G44" s="43">
        <f>SUM(H44:K44)</f>
        <v>44.620846999999998</v>
      </c>
      <c r="H44" s="38">
        <v>10.369719999999999</v>
      </c>
      <c r="I44" s="38">
        <v>15.055980999999999</v>
      </c>
      <c r="J44" s="38">
        <v>11.196878999999999</v>
      </c>
      <c r="K44" s="38">
        <v>7.9982670000000002</v>
      </c>
      <c r="L44" s="38">
        <v>7.0028790000000001</v>
      </c>
      <c r="M44" s="38">
        <v>6.2626169999999997</v>
      </c>
      <c r="N44" s="65">
        <v>8.5157710000000009</v>
      </c>
      <c r="O44" s="14"/>
    </row>
    <row r="45" spans="1:15" x14ac:dyDescent="0.2">
      <c r="A45" s="6"/>
      <c r="B45" s="55" t="s">
        <v>45</v>
      </c>
      <c r="C45" s="4" t="s">
        <v>82</v>
      </c>
      <c r="D45" s="76">
        <v>1.742</v>
      </c>
      <c r="E45" s="76">
        <v>2.7909999999999999</v>
      </c>
      <c r="F45" s="76">
        <v>3.2320000000000002</v>
      </c>
      <c r="G45" s="77">
        <f>SUM(H45:K45)</f>
        <v>3.394164</v>
      </c>
      <c r="H45" s="67">
        <v>0.74635200000000002</v>
      </c>
      <c r="I45" s="67">
        <v>0.84784400000000004</v>
      </c>
      <c r="J45" s="67">
        <v>0.87498399999999998</v>
      </c>
      <c r="K45" s="67">
        <v>0.92498400000000003</v>
      </c>
      <c r="L45" s="67">
        <v>0.91892099999999999</v>
      </c>
      <c r="M45" s="67">
        <v>1.0997410000000001</v>
      </c>
      <c r="N45" s="68">
        <v>1.1440570000000001</v>
      </c>
      <c r="O45" s="115"/>
    </row>
    <row r="46" spans="1:15" x14ac:dyDescent="0.2">
      <c r="A46" s="6"/>
      <c r="B46" s="55" t="s">
        <v>46</v>
      </c>
      <c r="C46" s="4" t="s">
        <v>4</v>
      </c>
      <c r="D46" s="30">
        <v>143.15299999999999</v>
      </c>
      <c r="E46" s="30">
        <v>150.11199999999999</v>
      </c>
      <c r="F46" s="30">
        <v>132.06200000000001</v>
      </c>
      <c r="G46" s="34">
        <f>SUM(H46:K46)</f>
        <v>77.223192999999995</v>
      </c>
      <c r="H46" s="35">
        <v>20.395</v>
      </c>
      <c r="I46" s="35">
        <v>21.233000000000001</v>
      </c>
      <c r="J46" s="35">
        <v>13.388999999999999</v>
      </c>
      <c r="K46" s="35">
        <v>22.206192999999999</v>
      </c>
      <c r="L46" s="35">
        <v>43.978999999999999</v>
      </c>
      <c r="M46" s="35">
        <v>37.576000000000001</v>
      </c>
      <c r="N46" s="167">
        <v>41.588000000000001</v>
      </c>
      <c r="O46" s="14"/>
    </row>
    <row r="47" spans="1:15" x14ac:dyDescent="0.2">
      <c r="A47" s="6"/>
      <c r="B47" s="56" t="s">
        <v>47</v>
      </c>
      <c r="C47" s="44" t="s">
        <v>83</v>
      </c>
      <c r="D47" s="31">
        <v>366.86199999999997</v>
      </c>
      <c r="E47" s="31">
        <v>493.31</v>
      </c>
      <c r="F47" s="31">
        <v>253.755</v>
      </c>
      <c r="G47" s="49">
        <f>SUM(H47:K47)</f>
        <v>61.35</v>
      </c>
      <c r="H47" s="50">
        <v>0</v>
      </c>
      <c r="I47" s="50">
        <v>0</v>
      </c>
      <c r="J47" s="50">
        <v>0</v>
      </c>
      <c r="K47" s="50">
        <v>61.35</v>
      </c>
      <c r="L47" s="50">
        <v>89.953000000000003</v>
      </c>
      <c r="M47" s="50">
        <v>26.244</v>
      </c>
      <c r="N47" s="75">
        <v>0</v>
      </c>
      <c r="O47" s="14"/>
    </row>
    <row r="48" spans="1:15" ht="15" x14ac:dyDescent="0.2">
      <c r="A48" s="6"/>
      <c r="B48" s="164" t="s">
        <v>105</v>
      </c>
      <c r="C48" s="165"/>
      <c r="D48" s="103"/>
      <c r="E48" s="103"/>
      <c r="F48" s="103"/>
      <c r="G48" s="101"/>
      <c r="H48" s="103"/>
      <c r="I48" s="103"/>
      <c r="J48" s="103"/>
      <c r="K48" s="103"/>
      <c r="L48" s="103"/>
      <c r="M48" s="103"/>
      <c r="N48" s="101"/>
      <c r="O48" s="14"/>
    </row>
    <row r="49" spans="1:18" x14ac:dyDescent="0.2">
      <c r="A49" s="6"/>
      <c r="B49" s="55" t="s">
        <v>123</v>
      </c>
      <c r="C49" s="4" t="s">
        <v>6</v>
      </c>
      <c r="D49" s="38">
        <v>3.05</v>
      </c>
      <c r="E49" s="38">
        <v>3.03</v>
      </c>
      <c r="F49" s="38">
        <f>F50-E50</f>
        <v>5.3999999999999986</v>
      </c>
      <c r="G49" s="65">
        <f>SUM(H49:K49)</f>
        <v>2.8299999999999983</v>
      </c>
      <c r="H49" s="38">
        <f>H50-F50</f>
        <v>0.19999999999999574</v>
      </c>
      <c r="I49" s="38">
        <f>I50-H50</f>
        <v>1.6000000000000014</v>
      </c>
      <c r="J49" s="38">
        <f>J50-I50</f>
        <v>0.60000000000000142</v>
      </c>
      <c r="K49" s="38">
        <f>K50-J50</f>
        <v>0.42999999999999972</v>
      </c>
      <c r="L49" s="39">
        <f t="shared" ref="L49" si="6">L50-K50</f>
        <v>3.1699999999999946</v>
      </c>
      <c r="M49" s="38">
        <f t="shared" ref="M49" si="7">M50-L50</f>
        <v>0.60999999999999943</v>
      </c>
      <c r="N49" s="40">
        <f t="shared" ref="N49" si="8">N50-M50</f>
        <v>0.43999999999999773</v>
      </c>
      <c r="O49" s="14"/>
    </row>
    <row r="50" spans="1:18" x14ac:dyDescent="0.2">
      <c r="A50" s="6"/>
      <c r="B50" s="55" t="s">
        <v>52</v>
      </c>
      <c r="C50" s="4" t="s">
        <v>6</v>
      </c>
      <c r="D50" s="39">
        <v>21.1</v>
      </c>
      <c r="E50" s="39">
        <v>48.7</v>
      </c>
      <c r="F50" s="39">
        <v>54.1</v>
      </c>
      <c r="G50" s="40">
        <f>K50</f>
        <v>56.93</v>
      </c>
      <c r="H50" s="39">
        <v>54.3</v>
      </c>
      <c r="I50" s="39">
        <v>55.9</v>
      </c>
      <c r="J50" s="39">
        <v>56.5</v>
      </c>
      <c r="K50" s="39">
        <v>56.93</v>
      </c>
      <c r="L50" s="41">
        <v>60.099999999999994</v>
      </c>
      <c r="M50" s="41">
        <v>60.709999999999994</v>
      </c>
      <c r="N50" s="168">
        <v>61.149999999999991</v>
      </c>
      <c r="O50" s="14"/>
    </row>
    <row r="51" spans="1:18" x14ac:dyDescent="0.2">
      <c r="A51" s="6"/>
      <c r="B51" s="56" t="s">
        <v>53</v>
      </c>
      <c r="C51" s="44" t="s">
        <v>80</v>
      </c>
      <c r="D51" s="46">
        <v>87.241</v>
      </c>
      <c r="E51" s="46">
        <v>188.41399999999999</v>
      </c>
      <c r="F51" s="46">
        <v>240.75800000000001</v>
      </c>
      <c r="G51" s="75">
        <f>K51</f>
        <v>279.45256000000001</v>
      </c>
      <c r="H51" s="46">
        <v>269.19200000000001</v>
      </c>
      <c r="I51" s="46">
        <v>277.25700000000001</v>
      </c>
      <c r="J51" s="46">
        <v>283.06400000000002</v>
      </c>
      <c r="K51" s="50">
        <v>279.45256000000001</v>
      </c>
      <c r="L51" s="48">
        <v>284.27100000000002</v>
      </c>
      <c r="M51" s="48">
        <v>283.596</v>
      </c>
      <c r="N51" s="169">
        <v>301.702</v>
      </c>
      <c r="O51" s="14"/>
    </row>
    <row r="52" spans="1:18" ht="15" x14ac:dyDescent="0.2">
      <c r="A52" s="6"/>
      <c r="B52" s="164" t="s">
        <v>106</v>
      </c>
      <c r="C52" s="165"/>
      <c r="D52" s="103"/>
      <c r="E52" s="103"/>
      <c r="F52" s="103"/>
      <c r="G52" s="101"/>
      <c r="H52" s="103"/>
      <c r="I52" s="103"/>
      <c r="J52" s="103"/>
      <c r="K52" s="103"/>
      <c r="L52" s="103"/>
      <c r="M52" s="103"/>
      <c r="N52" s="165"/>
      <c r="O52" s="14"/>
    </row>
    <row r="53" spans="1:18" x14ac:dyDescent="0.2">
      <c r="A53" s="6"/>
      <c r="B53" s="55" t="s">
        <v>48</v>
      </c>
      <c r="C53" s="4" t="s">
        <v>49</v>
      </c>
      <c r="D53" s="51">
        <v>0</v>
      </c>
      <c r="E53" s="51">
        <v>0</v>
      </c>
      <c r="F53" s="51">
        <v>240</v>
      </c>
      <c r="G53" s="52">
        <f>SUM(H53:K53)</f>
        <v>707</v>
      </c>
      <c r="H53" s="35">
        <v>201</v>
      </c>
      <c r="I53" s="35">
        <v>162</v>
      </c>
      <c r="J53" s="35">
        <v>190</v>
      </c>
      <c r="K53" s="35">
        <v>154</v>
      </c>
      <c r="L53" s="35">
        <v>192</v>
      </c>
      <c r="M53" s="35">
        <v>201</v>
      </c>
      <c r="N53" s="167">
        <v>256</v>
      </c>
      <c r="O53" s="14"/>
    </row>
    <row r="54" spans="1:18" x14ac:dyDescent="0.2">
      <c r="A54" s="6"/>
      <c r="B54" s="55" t="s">
        <v>50</v>
      </c>
      <c r="C54" s="4" t="s">
        <v>49</v>
      </c>
      <c r="D54" s="51">
        <v>0</v>
      </c>
      <c r="E54" s="51">
        <v>0</v>
      </c>
      <c r="F54" s="51">
        <v>4</v>
      </c>
      <c r="G54" s="52">
        <f>K54</f>
        <v>8</v>
      </c>
      <c r="H54" s="53">
        <v>4</v>
      </c>
      <c r="I54" s="53">
        <v>4</v>
      </c>
      <c r="J54" s="53">
        <v>5</v>
      </c>
      <c r="K54" s="53">
        <v>8</v>
      </c>
      <c r="L54" s="35">
        <v>7</v>
      </c>
      <c r="M54" s="35">
        <v>10</v>
      </c>
      <c r="N54" s="167">
        <v>12</v>
      </c>
      <c r="O54" s="14"/>
    </row>
    <row r="55" spans="1:18" x14ac:dyDescent="0.2">
      <c r="A55" s="6"/>
      <c r="B55" s="55" t="s">
        <v>85</v>
      </c>
      <c r="C55" s="13" t="s">
        <v>86</v>
      </c>
      <c r="D55" s="51">
        <v>0</v>
      </c>
      <c r="E55" s="51">
        <v>0</v>
      </c>
      <c r="F55" s="51">
        <v>69.326999999999998</v>
      </c>
      <c r="G55" s="52">
        <f>SUM(H55:K55)</f>
        <v>232.80100000000002</v>
      </c>
      <c r="H55" s="35">
        <v>59.814</v>
      </c>
      <c r="I55" s="35">
        <v>50.677</v>
      </c>
      <c r="J55" s="35">
        <v>64.900000000000006</v>
      </c>
      <c r="K55" s="35">
        <v>57.41</v>
      </c>
      <c r="L55" s="35">
        <v>55.720999999999997</v>
      </c>
      <c r="M55" s="35">
        <v>72.207999999999998</v>
      </c>
      <c r="N55" s="167">
        <v>88.566000000000003</v>
      </c>
      <c r="O55" s="14"/>
    </row>
    <row r="56" spans="1:18" x14ac:dyDescent="0.2">
      <c r="A56" s="6"/>
      <c r="B56" s="56" t="s">
        <v>87</v>
      </c>
      <c r="C56" s="15" t="s">
        <v>81</v>
      </c>
      <c r="D56" s="45">
        <v>0</v>
      </c>
      <c r="E56" s="117">
        <v>0</v>
      </c>
      <c r="F56" s="117">
        <v>0</v>
      </c>
      <c r="G56" s="137">
        <f>SUM(H56:K56)</f>
        <v>18.119585000000001</v>
      </c>
      <c r="H56" s="117">
        <v>3.6033979999999999</v>
      </c>
      <c r="I56" s="117">
        <v>5.8149090000000001</v>
      </c>
      <c r="J56" s="117">
        <v>3.8712469999999999</v>
      </c>
      <c r="K56" s="117">
        <v>4.830031</v>
      </c>
      <c r="L56" s="117">
        <v>5.1661000000000001</v>
      </c>
      <c r="M56" s="117">
        <v>5.6443539999999999</v>
      </c>
      <c r="N56" s="170">
        <v>4.8339980000000002</v>
      </c>
      <c r="O56" s="14"/>
    </row>
    <row r="57" spans="1:18" ht="15" x14ac:dyDescent="0.2">
      <c r="A57" s="6"/>
      <c r="B57" s="164" t="s">
        <v>32</v>
      </c>
      <c r="C57" s="101"/>
      <c r="D57" s="103"/>
      <c r="E57" s="103"/>
      <c r="F57" s="103"/>
      <c r="G57" s="101"/>
      <c r="H57" s="103"/>
      <c r="I57" s="103"/>
      <c r="J57" s="103"/>
      <c r="K57" s="103"/>
      <c r="L57" s="103"/>
      <c r="M57" s="103"/>
      <c r="N57" s="165"/>
      <c r="O57" s="14"/>
    </row>
    <row r="58" spans="1:18" x14ac:dyDescent="0.2">
      <c r="A58" s="6"/>
      <c r="B58" s="55" t="s">
        <v>88</v>
      </c>
      <c r="C58" s="4" t="s">
        <v>81</v>
      </c>
      <c r="D58" s="133">
        <v>2.4230200000000002</v>
      </c>
      <c r="E58" s="133">
        <v>3.433503</v>
      </c>
      <c r="F58" s="133">
        <v>3.992038</v>
      </c>
      <c r="G58" s="134">
        <f>SUM(H58:K58)</f>
        <v>3.7514350000000003</v>
      </c>
      <c r="H58" s="133">
        <v>0.97584800000000005</v>
      </c>
      <c r="I58" s="133">
        <v>0.90561400000000003</v>
      </c>
      <c r="J58" s="133">
        <v>0.953654</v>
      </c>
      <c r="K58" s="133">
        <v>0.91631899999999999</v>
      </c>
      <c r="L58" s="133">
        <v>0.85219900000000004</v>
      </c>
      <c r="M58" s="133">
        <v>0.98802900000000005</v>
      </c>
      <c r="N58" s="134">
        <v>1.0465310000000001</v>
      </c>
      <c r="O58" s="14"/>
    </row>
    <row r="59" spans="1:18" x14ac:dyDescent="0.2">
      <c r="A59" s="6"/>
      <c r="B59" s="56" t="s">
        <v>51</v>
      </c>
      <c r="C59" s="15" t="s">
        <v>5</v>
      </c>
      <c r="D59" s="46">
        <v>202</v>
      </c>
      <c r="E59" s="46">
        <v>13303</v>
      </c>
      <c r="F59" s="46">
        <v>16744</v>
      </c>
      <c r="G59" s="47">
        <f>SUM(H59:K59)</f>
        <v>18862</v>
      </c>
      <c r="H59" s="74">
        <v>4173</v>
      </c>
      <c r="I59" s="50">
        <v>5392</v>
      </c>
      <c r="J59" s="50">
        <v>4797</v>
      </c>
      <c r="K59" s="46">
        <v>4500</v>
      </c>
      <c r="L59" s="46">
        <v>8990.6749999999993</v>
      </c>
      <c r="M59" s="50">
        <v>9774.1730000000007</v>
      </c>
      <c r="N59" s="47">
        <v>11257.169</v>
      </c>
      <c r="O59" s="14"/>
    </row>
    <row r="60" spans="1:18" x14ac:dyDescent="0.2">
      <c r="B60" s="3"/>
      <c r="C60" s="3"/>
      <c r="D60" s="3"/>
      <c r="E60" s="3"/>
      <c r="F60" s="3"/>
      <c r="G60" s="3"/>
      <c r="H60" s="3"/>
      <c r="I60" s="3"/>
      <c r="J60" s="3"/>
      <c r="K60" s="3"/>
      <c r="L60" s="3"/>
      <c r="M60" s="3"/>
      <c r="N60" s="3"/>
    </row>
    <row r="61" spans="1:18" ht="15.75" x14ac:dyDescent="0.2">
      <c r="A61" s="6"/>
      <c r="B61" s="171" t="s">
        <v>122</v>
      </c>
      <c r="C61" s="172"/>
      <c r="D61" s="143" t="s">
        <v>0</v>
      </c>
      <c r="E61" s="143" t="s">
        <v>1</v>
      </c>
      <c r="F61" s="143" t="s">
        <v>2</v>
      </c>
      <c r="G61" s="144" t="s">
        <v>3</v>
      </c>
      <c r="H61" s="145" t="s">
        <v>64</v>
      </c>
      <c r="I61" s="143" t="s">
        <v>65</v>
      </c>
      <c r="J61" s="143" t="s">
        <v>66</v>
      </c>
      <c r="K61" s="143" t="s">
        <v>67</v>
      </c>
      <c r="L61" s="143" t="s">
        <v>68</v>
      </c>
      <c r="M61" s="143" t="s">
        <v>69</v>
      </c>
      <c r="N61" s="144" t="s">
        <v>70</v>
      </c>
    </row>
    <row r="62" spans="1:18" ht="15" x14ac:dyDescent="0.2">
      <c r="A62" s="6"/>
      <c r="B62" s="164" t="s">
        <v>104</v>
      </c>
      <c r="C62" s="165"/>
      <c r="D62" s="166"/>
      <c r="E62" s="166"/>
      <c r="F62" s="166"/>
      <c r="G62" s="165"/>
      <c r="H62" s="166"/>
      <c r="I62" s="166"/>
      <c r="J62" s="166"/>
      <c r="K62" s="166"/>
      <c r="L62" s="166"/>
      <c r="M62" s="166"/>
      <c r="N62" s="165"/>
    </row>
    <row r="63" spans="1:18" x14ac:dyDescent="0.2">
      <c r="A63" s="6"/>
      <c r="B63" s="55" t="s">
        <v>39</v>
      </c>
      <c r="C63" s="4" t="s">
        <v>63</v>
      </c>
      <c r="D63" s="51">
        <v>0</v>
      </c>
      <c r="E63" s="51">
        <v>0</v>
      </c>
      <c r="F63" s="78">
        <v>209.51890642000001</v>
      </c>
      <c r="G63" s="79">
        <v>196.40555762</v>
      </c>
      <c r="H63" s="78">
        <v>46.945245700000001</v>
      </c>
      <c r="I63" s="78">
        <v>37.715694630000016</v>
      </c>
      <c r="J63" s="78">
        <v>53.758736399999997</v>
      </c>
      <c r="K63" s="78">
        <v>57.985880889999997</v>
      </c>
      <c r="L63" s="78">
        <v>48.123256439999999</v>
      </c>
      <c r="M63" s="78">
        <v>54.948590189999997</v>
      </c>
      <c r="N63" s="79">
        <v>57.153959059999998</v>
      </c>
      <c r="O63" s="8"/>
      <c r="P63" s="69"/>
      <c r="Q63" s="71"/>
      <c r="R63" s="71"/>
    </row>
    <row r="64" spans="1:18" x14ac:dyDescent="0.2">
      <c r="A64" s="6"/>
      <c r="B64" s="55" t="s">
        <v>40</v>
      </c>
      <c r="C64" s="4" t="s">
        <v>63</v>
      </c>
      <c r="D64" s="51">
        <v>0</v>
      </c>
      <c r="E64" s="51">
        <v>0</v>
      </c>
      <c r="F64" s="78">
        <v>137.76407771999999</v>
      </c>
      <c r="G64" s="79">
        <v>140.64350478</v>
      </c>
      <c r="H64" s="78">
        <v>32.78328432</v>
      </c>
      <c r="I64" s="78">
        <v>32.783284850000001</v>
      </c>
      <c r="J64" s="78">
        <v>32.783285419999999</v>
      </c>
      <c r="K64" s="78">
        <v>42.293650190000001</v>
      </c>
      <c r="L64" s="78">
        <v>32.836587460000004</v>
      </c>
      <c r="M64" s="78">
        <v>32.836585939999999</v>
      </c>
      <c r="N64" s="79">
        <v>38.825594119999998</v>
      </c>
      <c r="O64" s="8"/>
    </row>
    <row r="65" spans="1:17" x14ac:dyDescent="0.2">
      <c r="A65" s="6"/>
      <c r="B65" s="55" t="s">
        <v>41</v>
      </c>
      <c r="C65" s="4" t="s">
        <v>63</v>
      </c>
      <c r="D65" s="51">
        <v>0</v>
      </c>
      <c r="E65" s="51">
        <v>0</v>
      </c>
      <c r="F65" s="78">
        <v>162.56043218999997</v>
      </c>
      <c r="G65" s="79">
        <v>125.04628694</v>
      </c>
      <c r="H65" s="78">
        <v>33.879393780000001</v>
      </c>
      <c r="I65" s="78">
        <v>29.574105509999995</v>
      </c>
      <c r="J65" s="78">
        <v>32.827221690000002</v>
      </c>
      <c r="K65" s="78">
        <v>28.76556596</v>
      </c>
      <c r="L65" s="78">
        <v>39.592561959999998</v>
      </c>
      <c r="M65" s="78">
        <v>45.168089300000005</v>
      </c>
      <c r="N65" s="79">
        <v>37.544317499999998</v>
      </c>
      <c r="O65" s="8"/>
    </row>
    <row r="66" spans="1:17" x14ac:dyDescent="0.2">
      <c r="A66" s="6"/>
      <c r="B66" s="55" t="s">
        <v>25</v>
      </c>
      <c r="C66" s="4" t="s">
        <v>63</v>
      </c>
      <c r="D66" s="51">
        <v>0</v>
      </c>
      <c r="E66" s="51">
        <v>0</v>
      </c>
      <c r="F66" s="78">
        <v>328.86929789999988</v>
      </c>
      <c r="G66" s="79">
        <v>464.76005934999984</v>
      </c>
      <c r="H66" s="78">
        <v>104.25761184000002</v>
      </c>
      <c r="I66" s="78">
        <v>148.23454990000005</v>
      </c>
      <c r="J66" s="78">
        <v>128.66852702999998</v>
      </c>
      <c r="K66" s="78">
        <v>83.599370579999984</v>
      </c>
      <c r="L66" s="78">
        <v>83.838918039999967</v>
      </c>
      <c r="M66" s="78">
        <v>74.785138860000004</v>
      </c>
      <c r="N66" s="79">
        <v>100.8908009</v>
      </c>
      <c r="O66" s="8"/>
    </row>
    <row r="67" spans="1:17" x14ac:dyDescent="0.2">
      <c r="A67" s="6"/>
      <c r="B67" s="55" t="s">
        <v>26</v>
      </c>
      <c r="C67" s="4" t="s">
        <v>63</v>
      </c>
      <c r="D67" s="51">
        <v>0</v>
      </c>
      <c r="E67" s="51">
        <v>0</v>
      </c>
      <c r="F67" s="78">
        <v>49.295687350000009</v>
      </c>
      <c r="G67" s="79">
        <v>32.488692739999998</v>
      </c>
      <c r="H67" s="78">
        <v>7.7221047500000024</v>
      </c>
      <c r="I67" s="78">
        <v>8.0587664000000014</v>
      </c>
      <c r="J67" s="78">
        <v>7.5488247700000004</v>
      </c>
      <c r="K67" s="78">
        <v>9.1589968200000005</v>
      </c>
      <c r="L67" s="78">
        <v>15.452936779999998</v>
      </c>
      <c r="M67" s="78">
        <v>16.051954009999999</v>
      </c>
      <c r="N67" s="79">
        <v>17.482128759999998</v>
      </c>
      <c r="O67" s="8"/>
    </row>
    <row r="68" spans="1:17" x14ac:dyDescent="0.2">
      <c r="A68" s="6"/>
      <c r="B68" s="55" t="s">
        <v>27</v>
      </c>
      <c r="C68" s="4" t="s">
        <v>63</v>
      </c>
      <c r="D68" s="51">
        <v>0</v>
      </c>
      <c r="E68" s="51">
        <v>0</v>
      </c>
      <c r="F68" s="78">
        <v>16.139439060000001</v>
      </c>
      <c r="G68" s="79">
        <v>23.860588580000002</v>
      </c>
      <c r="H68" s="78">
        <v>6.1753006099999999</v>
      </c>
      <c r="I68" s="78">
        <v>5.7117998499999993</v>
      </c>
      <c r="J68" s="78">
        <v>4.6897754200000001</v>
      </c>
      <c r="K68" s="78">
        <v>7.2837126999999988</v>
      </c>
      <c r="L68" s="78">
        <v>11.861843469999998</v>
      </c>
      <c r="M68" s="78">
        <v>5.4785261600000004</v>
      </c>
      <c r="N68" s="79">
        <v>4.1637166299999997</v>
      </c>
      <c r="O68" s="8"/>
    </row>
    <row r="69" spans="1:17" x14ac:dyDescent="0.2">
      <c r="A69" s="6"/>
      <c r="B69" s="56" t="s">
        <v>28</v>
      </c>
      <c r="C69" s="15" t="s">
        <v>63</v>
      </c>
      <c r="D69" s="46">
        <v>0</v>
      </c>
      <c r="E69" s="46">
        <v>0</v>
      </c>
      <c r="F69" s="80">
        <v>47.852848870000003</v>
      </c>
      <c r="G69" s="81">
        <v>79.603424670000621</v>
      </c>
      <c r="H69" s="80">
        <v>17.96705900000002</v>
      </c>
      <c r="I69" s="80">
        <v>14.303798859999944</v>
      </c>
      <c r="J69" s="80">
        <v>18.940629269999992</v>
      </c>
      <c r="K69" s="80">
        <v>28.391536180000603</v>
      </c>
      <c r="L69" s="80">
        <v>20.988895850000024</v>
      </c>
      <c r="M69" s="80">
        <v>22.056415780000002</v>
      </c>
      <c r="N69" s="81">
        <v>23.256483029999899</v>
      </c>
      <c r="O69" s="8"/>
      <c r="P69" s="8"/>
    </row>
    <row r="70" spans="1:17" x14ac:dyDescent="0.2">
      <c r="A70" s="6"/>
      <c r="B70" s="135" t="s">
        <v>116</v>
      </c>
      <c r="C70" s="136" t="s">
        <v>63</v>
      </c>
      <c r="D70" s="82">
        <v>0</v>
      </c>
      <c r="E70" s="173">
        <v>0</v>
      </c>
      <c r="F70" s="174">
        <f>SUM(F63:F69)</f>
        <v>952.0006895099998</v>
      </c>
      <c r="G70" s="83">
        <f>SUM(G63:G69)</f>
        <v>1062.8081146800005</v>
      </c>
      <c r="H70" s="174">
        <f>SUM(H63:H69)</f>
        <v>249.73000000000002</v>
      </c>
      <c r="I70" s="174">
        <f>SUM(I63:I69)</f>
        <v>276.38199999999995</v>
      </c>
      <c r="J70" s="174">
        <f t="shared" ref="J70:N70" si="9">SUM(J63:J69)</f>
        <v>279.21699999999998</v>
      </c>
      <c r="K70" s="174">
        <f t="shared" si="9"/>
        <v>257.47871332000062</v>
      </c>
      <c r="L70" s="174">
        <f t="shared" si="9"/>
        <v>252.69499999999999</v>
      </c>
      <c r="M70" s="174">
        <f t="shared" si="9"/>
        <v>251.32530024000002</v>
      </c>
      <c r="N70" s="83">
        <f t="shared" si="9"/>
        <v>279.31699999999989</v>
      </c>
      <c r="O70" s="8"/>
      <c r="P70" s="8"/>
    </row>
    <row r="71" spans="1:17" ht="15" x14ac:dyDescent="0.2">
      <c r="A71" s="6"/>
      <c r="B71" s="164" t="s">
        <v>105</v>
      </c>
      <c r="C71" s="165"/>
      <c r="D71" s="103"/>
      <c r="E71" s="103"/>
      <c r="F71" s="103"/>
      <c r="G71" s="101"/>
      <c r="H71" s="103"/>
      <c r="I71" s="103"/>
      <c r="J71" s="103"/>
      <c r="K71" s="103"/>
      <c r="L71" s="103"/>
      <c r="M71" s="103"/>
      <c r="N71" s="101"/>
      <c r="O71" s="8"/>
      <c r="P71" s="8"/>
    </row>
    <row r="72" spans="1:17" x14ac:dyDescent="0.2">
      <c r="A72" s="6"/>
      <c r="B72" s="55" t="s">
        <v>36</v>
      </c>
      <c r="C72" s="4" t="s">
        <v>63</v>
      </c>
      <c r="D72" s="51">
        <v>0</v>
      </c>
      <c r="E72" s="51">
        <v>0</v>
      </c>
      <c r="F72" s="78">
        <v>950.44905243999983</v>
      </c>
      <c r="G72" s="79">
        <v>812.61248185999989</v>
      </c>
      <c r="H72" s="78">
        <v>199.49576762999988</v>
      </c>
      <c r="I72" s="78">
        <v>204.14570573000012</v>
      </c>
      <c r="J72" s="78">
        <v>203.8473126399999</v>
      </c>
      <c r="K72" s="78">
        <v>205.12369586000003</v>
      </c>
      <c r="L72" s="78">
        <v>210.60712473999999</v>
      </c>
      <c r="M72" s="78">
        <v>206.56815935999992</v>
      </c>
      <c r="N72" s="79">
        <v>216.86917112</v>
      </c>
      <c r="O72" s="8"/>
      <c r="P72" s="69"/>
    </row>
    <row r="73" spans="1:17" x14ac:dyDescent="0.2">
      <c r="A73" s="6"/>
      <c r="B73" s="55" t="s">
        <v>37</v>
      </c>
      <c r="C73" s="4" t="s">
        <v>63</v>
      </c>
      <c r="D73" s="51">
        <v>0</v>
      </c>
      <c r="E73" s="51">
        <v>0</v>
      </c>
      <c r="F73" s="78">
        <v>54.344855360000004</v>
      </c>
      <c r="G73" s="79">
        <v>59.772980490000002</v>
      </c>
      <c r="H73" s="78">
        <v>13.40331048</v>
      </c>
      <c r="I73" s="78">
        <v>14.887184680000001</v>
      </c>
      <c r="J73" s="78">
        <v>15.871952110000004</v>
      </c>
      <c r="K73" s="78">
        <v>15.610533220000001</v>
      </c>
      <c r="L73" s="78">
        <v>16.537742640000001</v>
      </c>
      <c r="M73" s="78">
        <v>19.798777220000002</v>
      </c>
      <c r="N73" s="79">
        <v>18.257016230000001</v>
      </c>
      <c r="O73" s="8"/>
      <c r="P73" s="69"/>
    </row>
    <row r="74" spans="1:17" x14ac:dyDescent="0.2">
      <c r="A74" s="6"/>
      <c r="B74" s="55" t="s">
        <v>38</v>
      </c>
      <c r="C74" s="4" t="s">
        <v>63</v>
      </c>
      <c r="D74" s="51">
        <v>0</v>
      </c>
      <c r="E74" s="51">
        <v>0</v>
      </c>
      <c r="F74" s="78">
        <v>0</v>
      </c>
      <c r="G74" s="79">
        <v>0</v>
      </c>
      <c r="H74" s="78">
        <v>0</v>
      </c>
      <c r="I74" s="78">
        <v>0</v>
      </c>
      <c r="J74" s="78">
        <v>0</v>
      </c>
      <c r="K74" s="78">
        <v>0</v>
      </c>
      <c r="L74" s="78">
        <v>70.240610140000001</v>
      </c>
      <c r="M74" s="78">
        <v>142.26157518000002</v>
      </c>
      <c r="N74" s="79">
        <v>62.914179479999966</v>
      </c>
      <c r="O74" s="8"/>
      <c r="P74" s="69"/>
    </row>
    <row r="75" spans="1:17" x14ac:dyDescent="0.2">
      <c r="A75" s="6"/>
      <c r="B75" s="55" t="s">
        <v>23</v>
      </c>
      <c r="C75" s="4" t="s">
        <v>63</v>
      </c>
      <c r="D75" s="51">
        <v>0</v>
      </c>
      <c r="E75" s="51">
        <v>0</v>
      </c>
      <c r="F75" s="78">
        <v>179.04710535000001</v>
      </c>
      <c r="G75" s="79">
        <v>225.59312767000003</v>
      </c>
      <c r="H75" s="78">
        <v>53.447075599999998</v>
      </c>
      <c r="I75" s="78">
        <v>53.553412089999995</v>
      </c>
      <c r="J75" s="78">
        <v>55.320230940000023</v>
      </c>
      <c r="K75" s="78">
        <v>63.272409040000007</v>
      </c>
      <c r="L75" s="78">
        <v>61.752504409999993</v>
      </c>
      <c r="M75" s="78">
        <v>62.211358629999992</v>
      </c>
      <c r="N75" s="79">
        <v>64.820109619999997</v>
      </c>
      <c r="O75" s="8"/>
      <c r="P75" s="69"/>
    </row>
    <row r="76" spans="1:17" x14ac:dyDescent="0.2">
      <c r="A76" s="6"/>
      <c r="B76" s="56" t="s">
        <v>24</v>
      </c>
      <c r="C76" s="15" t="s">
        <v>63</v>
      </c>
      <c r="D76" s="46">
        <v>0</v>
      </c>
      <c r="E76" s="46">
        <v>0</v>
      </c>
      <c r="F76" s="80">
        <v>367.58484277000002</v>
      </c>
      <c r="G76" s="81">
        <v>470.37453652000005</v>
      </c>
      <c r="H76" s="80">
        <v>112.73984629000016</v>
      </c>
      <c r="I76" s="80">
        <v>98.570697499999966</v>
      </c>
      <c r="J76" s="80">
        <v>105.78450431000002</v>
      </c>
      <c r="K76" s="80">
        <v>153.27916589999998</v>
      </c>
      <c r="L76" s="80">
        <v>21.823018070000046</v>
      </c>
      <c r="M76" s="80">
        <v>60.353358679999957</v>
      </c>
      <c r="N76" s="81">
        <v>5.9535235500000283</v>
      </c>
      <c r="O76" s="8"/>
    </row>
    <row r="77" spans="1:17" x14ac:dyDescent="0.2">
      <c r="A77" s="6"/>
      <c r="B77" s="135" t="s">
        <v>117</v>
      </c>
      <c r="C77" s="136" t="s">
        <v>63</v>
      </c>
      <c r="D77" s="82">
        <v>0</v>
      </c>
      <c r="E77" s="173">
        <v>0</v>
      </c>
      <c r="F77" s="174">
        <f>SUM(F72:F76)</f>
        <v>1551.4258559199998</v>
      </c>
      <c r="G77" s="83">
        <f>SUM(G72:G76)</f>
        <v>1568.3531265399999</v>
      </c>
      <c r="H77" s="174">
        <f>SUM(H72:H76)</f>
        <v>379.08600000000001</v>
      </c>
      <c r="I77" s="174">
        <f>SUM(I72:I76)</f>
        <v>371.15700000000004</v>
      </c>
      <c r="J77" s="174">
        <f t="shared" ref="J77:N77" si="10">SUM(J72:J76)</f>
        <v>380.82399999999996</v>
      </c>
      <c r="K77" s="174">
        <f t="shared" si="10"/>
        <v>437.28580402</v>
      </c>
      <c r="L77" s="174">
        <f t="shared" si="10"/>
        <v>380.96100000000001</v>
      </c>
      <c r="M77" s="174">
        <f t="shared" si="10"/>
        <v>491.19322906999992</v>
      </c>
      <c r="N77" s="83">
        <f t="shared" si="10"/>
        <v>368.81399999999996</v>
      </c>
      <c r="O77" s="8"/>
    </row>
    <row r="78" spans="1:17" ht="15" x14ac:dyDescent="0.2">
      <c r="A78" s="6"/>
      <c r="B78" s="164" t="s">
        <v>106</v>
      </c>
      <c r="C78" s="165"/>
      <c r="D78" s="103"/>
      <c r="E78" s="103"/>
      <c r="F78" s="103"/>
      <c r="G78" s="101"/>
      <c r="H78" s="103"/>
      <c r="I78" s="103"/>
      <c r="J78" s="103"/>
      <c r="K78" s="103"/>
      <c r="L78" s="103"/>
      <c r="M78" s="103"/>
      <c r="N78" s="101"/>
      <c r="O78" s="8"/>
    </row>
    <row r="79" spans="1:17" x14ac:dyDescent="0.2">
      <c r="A79" s="6"/>
      <c r="B79" s="55" t="s">
        <v>33</v>
      </c>
      <c r="C79" s="4" t="s">
        <v>63</v>
      </c>
      <c r="D79" s="51">
        <v>0</v>
      </c>
      <c r="E79" s="51">
        <v>0</v>
      </c>
      <c r="F79" s="78">
        <v>338.54752317999998</v>
      </c>
      <c r="G79" s="79">
        <v>211.33977549999938</v>
      </c>
      <c r="H79" s="78">
        <v>57.398545129999995</v>
      </c>
      <c r="I79" s="78">
        <v>52.390609959999999</v>
      </c>
      <c r="J79" s="78">
        <v>50.105773819999996</v>
      </c>
      <c r="K79" s="78">
        <v>51.444846589999408</v>
      </c>
      <c r="L79" s="78">
        <v>49.630105990000011</v>
      </c>
      <c r="M79" s="78">
        <v>60.842702290000005</v>
      </c>
      <c r="N79" s="79">
        <v>69.196519330000015</v>
      </c>
      <c r="O79" s="8"/>
      <c r="P79" s="72"/>
      <c r="Q79" s="69"/>
    </row>
    <row r="80" spans="1:17" x14ac:dyDescent="0.2">
      <c r="A80" s="6"/>
      <c r="B80" s="55" t="s">
        <v>42</v>
      </c>
      <c r="C80" s="4" t="s">
        <v>63</v>
      </c>
      <c r="D80" s="51">
        <v>0</v>
      </c>
      <c r="E80" s="51">
        <v>0</v>
      </c>
      <c r="F80" s="78">
        <v>0</v>
      </c>
      <c r="G80" s="79">
        <v>175.74179760999999</v>
      </c>
      <c r="H80" s="78">
        <v>19.484567199999997</v>
      </c>
      <c r="I80" s="78">
        <v>24.169832489999997</v>
      </c>
      <c r="J80" s="78">
        <v>31.814215529999998</v>
      </c>
      <c r="K80" s="78">
        <v>100.27318239</v>
      </c>
      <c r="L80" s="78">
        <v>124.54802759999997</v>
      </c>
      <c r="M80" s="78">
        <v>162.68744362999999</v>
      </c>
      <c r="N80" s="79">
        <v>278.82828836999994</v>
      </c>
      <c r="O80" s="8"/>
      <c r="P80" s="72"/>
    </row>
    <row r="81" spans="1:16" x14ac:dyDescent="0.2">
      <c r="A81" s="6"/>
      <c r="B81" s="55" t="s">
        <v>43</v>
      </c>
      <c r="C81" s="4" t="s">
        <v>63</v>
      </c>
      <c r="D81" s="51">
        <v>0</v>
      </c>
      <c r="E81" s="51">
        <v>0</v>
      </c>
      <c r="F81" s="78">
        <v>0</v>
      </c>
      <c r="G81" s="79">
        <v>0</v>
      </c>
      <c r="H81" s="78">
        <v>0</v>
      </c>
      <c r="I81" s="78">
        <v>0</v>
      </c>
      <c r="J81" s="78">
        <v>0</v>
      </c>
      <c r="K81" s="78">
        <v>0</v>
      </c>
      <c r="L81" s="78">
        <v>0</v>
      </c>
      <c r="M81" s="78">
        <v>4.91102492</v>
      </c>
      <c r="N81" s="79">
        <v>20.592238390000002</v>
      </c>
      <c r="O81" s="8"/>
      <c r="P81" s="72"/>
    </row>
    <row r="82" spans="1:16" x14ac:dyDescent="0.2">
      <c r="A82" s="6"/>
      <c r="B82" s="55" t="s">
        <v>34</v>
      </c>
      <c r="C82" s="4" t="s">
        <v>63</v>
      </c>
      <c r="D82" s="51">
        <v>0</v>
      </c>
      <c r="E82" s="51">
        <v>0</v>
      </c>
      <c r="F82" s="78">
        <v>9.7776618099999979</v>
      </c>
      <c r="G82" s="79">
        <v>111.76445687</v>
      </c>
      <c r="H82" s="78">
        <v>22.554005969999999</v>
      </c>
      <c r="I82" s="78">
        <v>27.612171269999997</v>
      </c>
      <c r="J82" s="78">
        <v>25.925913100000002</v>
      </c>
      <c r="K82" s="78">
        <v>35.672366529999998</v>
      </c>
      <c r="L82" s="78">
        <v>42.168086280000004</v>
      </c>
      <c r="M82" s="78">
        <v>97.038279219999993</v>
      </c>
      <c r="N82" s="79">
        <v>250.53112090000005</v>
      </c>
      <c r="O82" s="8"/>
      <c r="P82" s="72"/>
    </row>
    <row r="83" spans="1:16" x14ac:dyDescent="0.2">
      <c r="A83" s="6"/>
      <c r="B83" s="55" t="s">
        <v>35</v>
      </c>
      <c r="C83" s="4" t="s">
        <v>63</v>
      </c>
      <c r="D83" s="51">
        <v>0</v>
      </c>
      <c r="E83" s="51">
        <v>0</v>
      </c>
      <c r="F83" s="78">
        <v>0</v>
      </c>
      <c r="G83" s="79">
        <v>79.396653270000002</v>
      </c>
      <c r="H83" s="78">
        <v>20.905706249999998</v>
      </c>
      <c r="I83" s="78">
        <v>20.905706249999998</v>
      </c>
      <c r="J83" s="78">
        <v>22.806713800000001</v>
      </c>
      <c r="K83" s="78">
        <v>14.778526970000003</v>
      </c>
      <c r="L83" s="78">
        <v>20.905707</v>
      </c>
      <c r="M83" s="78">
        <v>22.960467000000001</v>
      </c>
      <c r="N83" s="79">
        <v>23.205227109999999</v>
      </c>
      <c r="O83" s="8"/>
    </row>
    <row r="84" spans="1:16" x14ac:dyDescent="0.2">
      <c r="A84" s="6"/>
      <c r="B84" s="56" t="s">
        <v>29</v>
      </c>
      <c r="C84" s="15" t="s">
        <v>63</v>
      </c>
      <c r="D84" s="46">
        <v>0</v>
      </c>
      <c r="E84" s="46">
        <v>0</v>
      </c>
      <c r="F84" s="80">
        <v>18.899613460000001</v>
      </c>
      <c r="G84" s="81">
        <v>28.380908030000004</v>
      </c>
      <c r="H84" s="80">
        <v>1.9699008499999999</v>
      </c>
      <c r="I84" s="80">
        <v>2.748680030000008</v>
      </c>
      <c r="J84" s="80">
        <v>2.4463837500000585</v>
      </c>
      <c r="K84" s="80">
        <v>21.216077520000447</v>
      </c>
      <c r="L84" s="80">
        <v>17.701073130000054</v>
      </c>
      <c r="M84" s="80">
        <v>27.245357829999996</v>
      </c>
      <c r="N84" s="81">
        <v>33.922605900000008</v>
      </c>
      <c r="O84" s="8"/>
      <c r="P84" s="72"/>
    </row>
    <row r="85" spans="1:16" x14ac:dyDescent="0.2">
      <c r="A85" s="6"/>
      <c r="B85" s="135" t="s">
        <v>118</v>
      </c>
      <c r="C85" s="129" t="s">
        <v>63</v>
      </c>
      <c r="D85" s="173">
        <v>0</v>
      </c>
      <c r="E85" s="173">
        <v>0</v>
      </c>
      <c r="F85" s="174">
        <f>SUM(F79:F84)</f>
        <v>367.22479844999998</v>
      </c>
      <c r="G85" s="83">
        <f>SUM(G79:G84)</f>
        <v>606.62359127999935</v>
      </c>
      <c r="H85" s="174">
        <f>SUM(H79:H84)</f>
        <v>122.31272539999998</v>
      </c>
      <c r="I85" s="174">
        <f>SUM(I79:I84)</f>
        <v>127.82699999999998</v>
      </c>
      <c r="J85" s="174">
        <f t="shared" ref="J85:N85" si="11">SUM(J79:J84)</f>
        <v>133.09900000000005</v>
      </c>
      <c r="K85" s="174">
        <f t="shared" si="11"/>
        <v>223.38499999999988</v>
      </c>
      <c r="L85" s="174">
        <f t="shared" si="11"/>
        <v>254.95300000000006</v>
      </c>
      <c r="M85" s="174">
        <f t="shared" si="11"/>
        <v>375.68527488999996</v>
      </c>
      <c r="N85" s="83">
        <f t="shared" si="11"/>
        <v>676.27599999999995</v>
      </c>
      <c r="O85" s="8"/>
      <c r="P85" s="72"/>
    </row>
    <row r="86" spans="1:16" ht="15" x14ac:dyDescent="0.2">
      <c r="A86" s="6"/>
      <c r="B86" s="164" t="s">
        <v>32</v>
      </c>
      <c r="C86" s="101"/>
      <c r="D86" s="103"/>
      <c r="E86" s="103"/>
      <c r="F86" s="103"/>
      <c r="G86" s="101"/>
      <c r="H86" s="103"/>
      <c r="I86" s="103"/>
      <c r="J86" s="103"/>
      <c r="K86" s="103"/>
      <c r="L86" s="103"/>
      <c r="M86" s="103"/>
      <c r="N86" s="101"/>
      <c r="O86" s="8"/>
      <c r="P86" s="72"/>
    </row>
    <row r="87" spans="1:16" x14ac:dyDescent="0.2">
      <c r="A87" s="6"/>
      <c r="B87" s="55" t="s">
        <v>30</v>
      </c>
      <c r="C87" s="4" t="s">
        <v>63</v>
      </c>
      <c r="D87" s="51">
        <v>0</v>
      </c>
      <c r="E87" s="51">
        <v>0</v>
      </c>
      <c r="F87" s="78">
        <v>560.77733644000011</v>
      </c>
      <c r="G87" s="79">
        <v>606.63752592000003</v>
      </c>
      <c r="H87" s="78">
        <v>143.50502409000003</v>
      </c>
      <c r="I87" s="78">
        <v>138.52094978</v>
      </c>
      <c r="J87" s="78">
        <v>154.23899999999998</v>
      </c>
      <c r="K87" s="78">
        <v>170.37277824</v>
      </c>
      <c r="L87" s="78">
        <v>143.08000000000004</v>
      </c>
      <c r="M87" s="78">
        <v>122.48430253000001</v>
      </c>
      <c r="N87" s="79">
        <v>131.91599999999997</v>
      </c>
      <c r="O87" s="8"/>
    </row>
    <row r="88" spans="1:16" x14ac:dyDescent="0.2">
      <c r="A88" s="6"/>
      <c r="B88" s="55" t="s">
        <v>31</v>
      </c>
      <c r="C88" s="4" t="s">
        <v>63</v>
      </c>
      <c r="D88" s="51">
        <v>0</v>
      </c>
      <c r="E88" s="51">
        <v>0</v>
      </c>
      <c r="F88" s="78">
        <v>97.805256340000028</v>
      </c>
      <c r="G88" s="79">
        <v>359.71687647999994</v>
      </c>
      <c r="H88" s="78">
        <v>43.79</v>
      </c>
      <c r="I88" s="78">
        <v>79.728000000000009</v>
      </c>
      <c r="J88" s="78">
        <v>60.965000000000003</v>
      </c>
      <c r="K88" s="78">
        <v>175.23399302999999</v>
      </c>
      <c r="L88" s="78">
        <v>102.42500000000001</v>
      </c>
      <c r="M88" s="78">
        <v>92.4822427</v>
      </c>
      <c r="N88" s="79">
        <v>89.996999999999986</v>
      </c>
      <c r="O88" s="8"/>
    </row>
    <row r="89" spans="1:16" x14ac:dyDescent="0.2">
      <c r="A89" s="6"/>
      <c r="B89" s="55" t="s">
        <v>32</v>
      </c>
      <c r="C89" s="4" t="s">
        <v>63</v>
      </c>
      <c r="D89" s="51">
        <v>0</v>
      </c>
      <c r="E89" s="51">
        <v>0</v>
      </c>
      <c r="F89" s="78">
        <v>0</v>
      </c>
      <c r="G89" s="79">
        <v>0</v>
      </c>
      <c r="H89" s="78">
        <v>0</v>
      </c>
      <c r="I89" s="78">
        <v>0</v>
      </c>
      <c r="J89" s="78">
        <v>4.7E-2</v>
      </c>
      <c r="K89" s="78">
        <v>-4.7E-2</v>
      </c>
      <c r="L89" s="78">
        <v>0</v>
      </c>
      <c r="M89" s="78">
        <v>1.40583228</v>
      </c>
      <c r="N89" s="79">
        <v>0.17199999999999999</v>
      </c>
      <c r="O89" s="8"/>
    </row>
    <row r="90" spans="1:16" x14ac:dyDescent="0.2">
      <c r="A90" s="6"/>
      <c r="B90" s="56" t="s">
        <v>20</v>
      </c>
      <c r="C90" s="15" t="s">
        <v>63</v>
      </c>
      <c r="D90" s="46">
        <v>0</v>
      </c>
      <c r="E90" s="46">
        <v>0</v>
      </c>
      <c r="F90" s="80">
        <v>-105.33672859999999</v>
      </c>
      <c r="G90" s="81">
        <v>-294.47665901000005</v>
      </c>
      <c r="H90" s="80">
        <v>-28.423399999999994</v>
      </c>
      <c r="I90" s="80">
        <v>-71.985000000000014</v>
      </c>
      <c r="J90" s="80">
        <v>-49.002999999999965</v>
      </c>
      <c r="K90" s="80">
        <v>-145.06439268000008</v>
      </c>
      <c r="L90" s="80">
        <v>-86.748999999999981</v>
      </c>
      <c r="M90" s="80">
        <v>-93.020180439999947</v>
      </c>
      <c r="N90" s="81">
        <v>-80.414999999999992</v>
      </c>
      <c r="O90" s="8"/>
    </row>
    <row r="91" spans="1:16" s="7" customFormat="1" x14ac:dyDescent="0.2">
      <c r="A91" s="127"/>
      <c r="B91" s="128" t="s">
        <v>92</v>
      </c>
      <c r="C91" s="129" t="s">
        <v>63</v>
      </c>
      <c r="D91" s="82">
        <v>0</v>
      </c>
      <c r="E91" s="173">
        <v>0</v>
      </c>
      <c r="F91" s="174">
        <f>F70+F77+F85+F87+F88+F89+F90</f>
        <v>3423.8972080599997</v>
      </c>
      <c r="G91" s="83">
        <f>G70+G77+G85+G87+G88+G89+G90</f>
        <v>3909.66257589</v>
      </c>
      <c r="H91" s="174">
        <f>H70+H77+H85+H87+H88+H89+H90</f>
        <v>910.00034948999996</v>
      </c>
      <c r="I91" s="174">
        <f>I70+I77+I85+I87+I88+I89+I90</f>
        <v>921.62994977999995</v>
      </c>
      <c r="J91" s="174">
        <f t="shared" ref="J91:N91" si="12">J70+J77+J85+J87+J88+J89+J90</f>
        <v>959.38800000000003</v>
      </c>
      <c r="K91" s="174">
        <f t="shared" si="12"/>
        <v>1118.6448959300003</v>
      </c>
      <c r="L91" s="174">
        <f t="shared" si="12"/>
        <v>1047.365</v>
      </c>
      <c r="M91" s="174">
        <f t="shared" si="12"/>
        <v>1241.5560012699998</v>
      </c>
      <c r="N91" s="83">
        <f t="shared" si="12"/>
        <v>1466.0769999999998</v>
      </c>
      <c r="O91" s="8"/>
    </row>
    <row r="92" spans="1:16" x14ac:dyDescent="0.2">
      <c r="B92" s="3"/>
      <c r="C92" s="3"/>
      <c r="D92" s="3"/>
      <c r="E92" s="3"/>
      <c r="F92" s="3"/>
      <c r="G92" s="3"/>
      <c r="H92" s="3"/>
      <c r="I92" s="3"/>
      <c r="J92" s="3"/>
      <c r="K92" s="3"/>
      <c r="L92" s="3"/>
      <c r="M92" s="3"/>
      <c r="N92" s="3"/>
    </row>
    <row r="93" spans="1:16" ht="15.75" x14ac:dyDescent="0.2">
      <c r="A93" s="6"/>
      <c r="B93" s="140" t="s">
        <v>115</v>
      </c>
      <c r="C93" s="141"/>
      <c r="D93" s="143" t="s">
        <v>0</v>
      </c>
      <c r="E93" s="143" t="s">
        <v>1</v>
      </c>
      <c r="F93" s="143" t="s">
        <v>2</v>
      </c>
      <c r="G93" s="144" t="s">
        <v>3</v>
      </c>
      <c r="H93" s="145" t="s">
        <v>64</v>
      </c>
      <c r="I93" s="143" t="s">
        <v>65</v>
      </c>
      <c r="J93" s="143" t="s">
        <v>66</v>
      </c>
      <c r="K93" s="143" t="s">
        <v>67</v>
      </c>
      <c r="L93" s="143" t="s">
        <v>68</v>
      </c>
      <c r="M93" s="143" t="s">
        <v>69</v>
      </c>
      <c r="N93" s="144" t="s">
        <v>70</v>
      </c>
    </row>
    <row r="94" spans="1:16" ht="15" x14ac:dyDescent="0.2">
      <c r="A94" s="6"/>
      <c r="B94" s="175" t="s">
        <v>89</v>
      </c>
      <c r="C94" s="101"/>
      <c r="D94" s="102"/>
      <c r="E94" s="103"/>
      <c r="F94" s="103"/>
      <c r="G94" s="176"/>
      <c r="H94" s="103"/>
      <c r="I94" s="103"/>
      <c r="J94" s="103"/>
      <c r="K94" s="103"/>
      <c r="L94" s="103"/>
      <c r="M94" s="103"/>
      <c r="N94" s="176"/>
    </row>
    <row r="95" spans="1:16" x14ac:dyDescent="0.2">
      <c r="A95" s="6"/>
      <c r="B95" s="55" t="s">
        <v>14</v>
      </c>
      <c r="C95" s="4" t="s">
        <v>63</v>
      </c>
      <c r="D95" s="51">
        <v>0</v>
      </c>
      <c r="E95" s="51">
        <v>0</v>
      </c>
      <c r="F95" s="78">
        <v>952</v>
      </c>
      <c r="G95" s="79">
        <v>1062.808</v>
      </c>
      <c r="H95" s="78">
        <v>249.73</v>
      </c>
      <c r="I95" s="78">
        <v>276.38199999999995</v>
      </c>
      <c r="J95" s="78">
        <v>279.21699999999998</v>
      </c>
      <c r="K95" s="78">
        <v>257.47900000000004</v>
      </c>
      <c r="L95" s="78">
        <v>252.69499999999999</v>
      </c>
      <c r="M95" s="78">
        <v>251.32600000000002</v>
      </c>
      <c r="N95" s="79">
        <v>279.31700000000001</v>
      </c>
      <c r="O95" s="8"/>
    </row>
    <row r="96" spans="1:16" x14ac:dyDescent="0.2">
      <c r="A96" s="6"/>
      <c r="B96" s="55" t="s">
        <v>15</v>
      </c>
      <c r="C96" s="4" t="s">
        <v>63</v>
      </c>
      <c r="D96" s="51">
        <v>0</v>
      </c>
      <c r="E96" s="51">
        <v>0</v>
      </c>
      <c r="F96" s="78">
        <v>1551.4259999999999</v>
      </c>
      <c r="G96" s="79">
        <v>1568.3530000000001</v>
      </c>
      <c r="H96" s="78">
        <v>379.08600000000001</v>
      </c>
      <c r="I96" s="78">
        <v>371.15700000000004</v>
      </c>
      <c r="J96" s="78">
        <v>380.82399999999996</v>
      </c>
      <c r="K96" s="78">
        <v>437.28599999999994</v>
      </c>
      <c r="L96" s="78">
        <v>380.96100000000001</v>
      </c>
      <c r="M96" s="78">
        <v>491.19399999999996</v>
      </c>
      <c r="N96" s="79">
        <v>368.81400000000008</v>
      </c>
      <c r="O96" s="8"/>
    </row>
    <row r="97" spans="1:15" x14ac:dyDescent="0.2">
      <c r="A97" s="6"/>
      <c r="B97" s="55" t="s">
        <v>17</v>
      </c>
      <c r="C97" s="4" t="s">
        <v>63</v>
      </c>
      <c r="D97" s="51">
        <v>0</v>
      </c>
      <c r="E97" s="51">
        <v>0</v>
      </c>
      <c r="F97" s="78">
        <v>367.22500000000002</v>
      </c>
      <c r="G97" s="79">
        <v>606.67999999999995</v>
      </c>
      <c r="H97" s="78">
        <v>122.322</v>
      </c>
      <c r="I97" s="78">
        <v>127.874</v>
      </c>
      <c r="J97" s="78">
        <v>133.09900000000002</v>
      </c>
      <c r="K97" s="78">
        <v>223.38499999999988</v>
      </c>
      <c r="L97" s="78">
        <v>254.953</v>
      </c>
      <c r="M97" s="78">
        <v>377.09000000000003</v>
      </c>
      <c r="N97" s="79">
        <v>676.27599999999995</v>
      </c>
      <c r="O97" s="8"/>
    </row>
    <row r="98" spans="1:15" x14ac:dyDescent="0.2">
      <c r="A98" s="6"/>
      <c r="B98" s="55" t="s">
        <v>16</v>
      </c>
      <c r="C98" s="4" t="s">
        <v>63</v>
      </c>
      <c r="D98" s="51">
        <v>0</v>
      </c>
      <c r="E98" s="51">
        <v>0</v>
      </c>
      <c r="F98" s="78">
        <v>560.77700000000004</v>
      </c>
      <c r="G98" s="79">
        <v>606.63800000000003</v>
      </c>
      <c r="H98" s="78">
        <v>143.505</v>
      </c>
      <c r="I98" s="78">
        <v>138.52100000000002</v>
      </c>
      <c r="J98" s="78">
        <v>154.23899999999998</v>
      </c>
      <c r="K98" s="78">
        <v>170.37300000000005</v>
      </c>
      <c r="L98" s="78">
        <v>143.08000000000001</v>
      </c>
      <c r="M98" s="78">
        <v>122.48400000000001</v>
      </c>
      <c r="N98" s="79">
        <v>131.916</v>
      </c>
      <c r="O98" s="8"/>
    </row>
    <row r="99" spans="1:15" x14ac:dyDescent="0.2">
      <c r="A99" s="6"/>
      <c r="B99" s="55" t="s">
        <v>18</v>
      </c>
      <c r="C99" s="4" t="s">
        <v>63</v>
      </c>
      <c r="D99" s="51">
        <v>0</v>
      </c>
      <c r="E99" s="51">
        <v>0</v>
      </c>
      <c r="F99" s="78">
        <v>97.805999999999997</v>
      </c>
      <c r="G99" s="79">
        <v>359.71699999999998</v>
      </c>
      <c r="H99" s="78">
        <v>43.79</v>
      </c>
      <c r="I99" s="78">
        <v>79.728000000000009</v>
      </c>
      <c r="J99" s="78">
        <v>60.964999999999989</v>
      </c>
      <c r="K99" s="78">
        <v>175.23400000000001</v>
      </c>
      <c r="L99" s="78">
        <v>102.425</v>
      </c>
      <c r="M99" s="78">
        <v>92.48299999999999</v>
      </c>
      <c r="N99" s="79">
        <v>89.996999999999986</v>
      </c>
      <c r="O99" s="8"/>
    </row>
    <row r="100" spans="1:15" x14ac:dyDescent="0.2">
      <c r="A100" s="6"/>
      <c r="B100" s="55" t="s">
        <v>19</v>
      </c>
      <c r="C100" s="4" t="s">
        <v>63</v>
      </c>
      <c r="D100" s="51">
        <v>0</v>
      </c>
      <c r="E100" s="51">
        <v>0</v>
      </c>
      <c r="F100" s="78">
        <v>0</v>
      </c>
      <c r="G100" s="79">
        <v>0</v>
      </c>
      <c r="H100" s="78">
        <v>0</v>
      </c>
      <c r="I100" s="78">
        <v>0</v>
      </c>
      <c r="J100" s="78">
        <v>4.7E-2</v>
      </c>
      <c r="K100" s="78">
        <v>-4.7E-2</v>
      </c>
      <c r="L100" s="78">
        <v>0</v>
      </c>
      <c r="M100" s="78">
        <v>0</v>
      </c>
      <c r="N100" s="79">
        <v>0.17199999999999999</v>
      </c>
      <c r="O100" s="8"/>
    </row>
    <row r="101" spans="1:15" x14ac:dyDescent="0.2">
      <c r="A101" s="6"/>
      <c r="B101" s="56" t="s">
        <v>20</v>
      </c>
      <c r="C101" s="5" t="s">
        <v>63</v>
      </c>
      <c r="D101" s="84">
        <v>0</v>
      </c>
      <c r="E101" s="46">
        <v>0</v>
      </c>
      <c r="F101" s="80">
        <v>-105.337</v>
      </c>
      <c r="G101" s="81">
        <v>-294.53300000000002</v>
      </c>
      <c r="H101" s="80">
        <v>-28.433</v>
      </c>
      <c r="I101" s="80">
        <v>-72.032000000000011</v>
      </c>
      <c r="J101" s="80">
        <v>-49.002999999999979</v>
      </c>
      <c r="K101" s="80">
        <v>-145.06500000000003</v>
      </c>
      <c r="L101" s="80">
        <v>-86.748999999999995</v>
      </c>
      <c r="M101" s="80">
        <v>-93.021000000000015</v>
      </c>
      <c r="N101" s="81">
        <v>-80.414999999999992</v>
      </c>
      <c r="O101" s="8"/>
    </row>
    <row r="102" spans="1:15" s="7" customFormat="1" x14ac:dyDescent="0.2">
      <c r="A102" s="127"/>
      <c r="B102" s="177" t="s">
        <v>92</v>
      </c>
      <c r="C102" s="9" t="s">
        <v>63</v>
      </c>
      <c r="D102" s="86">
        <v>0</v>
      </c>
      <c r="E102" s="87">
        <v>0</v>
      </c>
      <c r="F102" s="138">
        <f t="shared" ref="F102:N102" si="13">(SUM(F95:F101))</f>
        <v>3423.8969999999999</v>
      </c>
      <c r="G102" s="139">
        <f t="shared" si="13"/>
        <v>3909.663</v>
      </c>
      <c r="H102" s="138">
        <f t="shared" si="13"/>
        <v>910</v>
      </c>
      <c r="I102" s="138">
        <f t="shared" si="13"/>
        <v>921.63</v>
      </c>
      <c r="J102" s="138">
        <f t="shared" si="13"/>
        <v>959.38800000000003</v>
      </c>
      <c r="K102" s="138">
        <f t="shared" si="13"/>
        <v>1118.6449999999998</v>
      </c>
      <c r="L102" s="138">
        <f t="shared" si="13"/>
        <v>1047.3649999999998</v>
      </c>
      <c r="M102" s="138">
        <f t="shared" si="13"/>
        <v>1241.556</v>
      </c>
      <c r="N102" s="139">
        <f t="shared" si="13"/>
        <v>1466.0770000000002</v>
      </c>
      <c r="O102" s="8"/>
    </row>
    <row r="103" spans="1:15" ht="15" x14ac:dyDescent="0.2">
      <c r="A103" s="6"/>
      <c r="B103" s="175" t="s">
        <v>90</v>
      </c>
      <c r="C103" s="104"/>
      <c r="D103" s="105"/>
      <c r="E103" s="106"/>
      <c r="F103" s="107"/>
      <c r="G103" s="108"/>
      <c r="H103" s="109"/>
      <c r="I103" s="107"/>
      <c r="J103" s="107"/>
      <c r="K103" s="107"/>
      <c r="L103" s="107"/>
      <c r="M103" s="107"/>
      <c r="N103" s="108"/>
    </row>
    <row r="104" spans="1:15" x14ac:dyDescent="0.2">
      <c r="A104" s="6"/>
      <c r="B104" s="55" t="s">
        <v>14</v>
      </c>
      <c r="C104" s="4" t="s">
        <v>12</v>
      </c>
      <c r="D104" s="51">
        <v>0</v>
      </c>
      <c r="E104" s="51">
        <v>0</v>
      </c>
      <c r="F104" s="17">
        <v>27.804574728737457</v>
      </c>
      <c r="G104" s="18">
        <v>27.184133261613596</v>
      </c>
      <c r="H104" s="22">
        <f t="shared" ref="H104:N104" si="14">H95/H$102*100</f>
        <v>27.44285714285714</v>
      </c>
      <c r="I104" s="19">
        <f t="shared" si="14"/>
        <v>29.988390134869736</v>
      </c>
      <c r="J104" s="19">
        <f t="shared" si="14"/>
        <v>29.103657748481321</v>
      </c>
      <c r="K104" s="19">
        <f t="shared" si="14"/>
        <v>23.017042940343014</v>
      </c>
      <c r="L104" s="19">
        <f t="shared" si="14"/>
        <v>24.126737097382485</v>
      </c>
      <c r="M104" s="19">
        <f t="shared" si="14"/>
        <v>20.242824326893029</v>
      </c>
      <c r="N104" s="21">
        <f t="shared" si="14"/>
        <v>19.052000679364042</v>
      </c>
    </row>
    <row r="105" spans="1:15" x14ac:dyDescent="0.2">
      <c r="A105" s="6"/>
      <c r="B105" s="55" t="s">
        <v>15</v>
      </c>
      <c r="C105" s="4" t="s">
        <v>12</v>
      </c>
      <c r="D105" s="51">
        <v>0</v>
      </c>
      <c r="E105" s="51">
        <v>0</v>
      </c>
      <c r="F105" s="17">
        <v>45.311701841498156</v>
      </c>
      <c r="G105" s="18">
        <v>40.114787387045894</v>
      </c>
      <c r="H105" s="22">
        <f t="shared" ref="F105:N110" si="15">H96/H$102*100</f>
        <v>41.657802197802205</v>
      </c>
      <c r="I105" s="19">
        <f t="shared" si="15"/>
        <v>40.271801048142969</v>
      </c>
      <c r="J105" s="19">
        <f t="shared" si="15"/>
        <v>39.694471892498129</v>
      </c>
      <c r="K105" s="19">
        <f t="shared" si="15"/>
        <v>39.090685606246844</v>
      </c>
      <c r="L105" s="19">
        <f t="shared" si="15"/>
        <v>36.373279611214819</v>
      </c>
      <c r="M105" s="19">
        <f t="shared" si="15"/>
        <v>39.562774453991601</v>
      </c>
      <c r="N105" s="21">
        <f t="shared" si="15"/>
        <v>25.156523156696409</v>
      </c>
    </row>
    <row r="106" spans="1:15" x14ac:dyDescent="0.2">
      <c r="A106" s="6"/>
      <c r="B106" s="55" t="s">
        <v>17</v>
      </c>
      <c r="C106" s="4" t="s">
        <v>12</v>
      </c>
      <c r="D106" s="51">
        <v>0</v>
      </c>
      <c r="E106" s="51">
        <v>0</v>
      </c>
      <c r="F106" s="17">
        <v>10.72535184323594</v>
      </c>
      <c r="G106" s="18">
        <v>15.517449969473072</v>
      </c>
      <c r="H106" s="22">
        <f t="shared" si="15"/>
        <v>13.441978021978022</v>
      </c>
      <c r="I106" s="19">
        <f t="shared" si="15"/>
        <v>13.874765361370613</v>
      </c>
      <c r="J106" s="19">
        <f t="shared" si="15"/>
        <v>13.87332341034076</v>
      </c>
      <c r="K106" s="19">
        <f t="shared" si="15"/>
        <v>19.969248510474717</v>
      </c>
      <c r="L106" s="19">
        <f t="shared" si="15"/>
        <v>24.34232574126499</v>
      </c>
      <c r="M106" s="19">
        <f t="shared" si="15"/>
        <v>30.372371443575645</v>
      </c>
      <c r="N106" s="21">
        <f t="shared" si="15"/>
        <v>46.128272935186885</v>
      </c>
    </row>
    <row r="107" spans="1:15" x14ac:dyDescent="0.2">
      <c r="A107" s="6"/>
      <c r="B107" s="55" t="s">
        <v>16</v>
      </c>
      <c r="C107" s="4" t="s">
        <v>12</v>
      </c>
      <c r="D107" s="51">
        <v>0</v>
      </c>
      <c r="E107" s="51">
        <v>0</v>
      </c>
      <c r="F107" s="17">
        <v>16.378325633043282</v>
      </c>
      <c r="G107" s="18">
        <v>15.516375708085326</v>
      </c>
      <c r="H107" s="22">
        <f t="shared" si="15"/>
        <v>15.76978021978022</v>
      </c>
      <c r="I107" s="19">
        <f t="shared" si="15"/>
        <v>15.030001193537537</v>
      </c>
      <c r="J107" s="19">
        <f t="shared" si="15"/>
        <v>16.076811467310407</v>
      </c>
      <c r="K107" s="19">
        <f t="shared" si="15"/>
        <v>15.23030094444619</v>
      </c>
      <c r="L107" s="19">
        <f t="shared" si="15"/>
        <v>13.660949143803741</v>
      </c>
      <c r="M107" s="19">
        <f t="shared" si="15"/>
        <v>9.8653624967379638</v>
      </c>
      <c r="N107" s="21">
        <f t="shared" si="15"/>
        <v>8.9978902881635801</v>
      </c>
    </row>
    <row r="108" spans="1:15" x14ac:dyDescent="0.2">
      <c r="A108" s="6"/>
      <c r="B108" s="55" t="s">
        <v>18</v>
      </c>
      <c r="C108" s="4" t="s">
        <v>12</v>
      </c>
      <c r="D108" s="51">
        <v>0</v>
      </c>
      <c r="E108" s="51">
        <v>0</v>
      </c>
      <c r="F108" s="17">
        <v>2.8565695755450586</v>
      </c>
      <c r="G108" s="18">
        <v>9.2007162765691053</v>
      </c>
      <c r="H108" s="22">
        <f t="shared" si="15"/>
        <v>4.8120879120879119</v>
      </c>
      <c r="I108" s="19">
        <f t="shared" si="15"/>
        <v>8.6507600664040893</v>
      </c>
      <c r="J108" s="19">
        <f t="shared" si="15"/>
        <v>6.3545718729023069</v>
      </c>
      <c r="K108" s="19">
        <f t="shared" si="15"/>
        <v>15.664844521720479</v>
      </c>
      <c r="L108" s="19">
        <f t="shared" si="15"/>
        <v>9.7793032992318842</v>
      </c>
      <c r="M108" s="19">
        <f t="shared" si="15"/>
        <v>7.4489592092503258</v>
      </c>
      <c r="N108" s="21">
        <f t="shared" si="15"/>
        <v>6.1386270980310016</v>
      </c>
    </row>
    <row r="109" spans="1:15" x14ac:dyDescent="0.2">
      <c r="A109" s="6"/>
      <c r="B109" s="55" t="s">
        <v>19</v>
      </c>
      <c r="C109" s="4" t="s">
        <v>12</v>
      </c>
      <c r="D109" s="85">
        <v>0</v>
      </c>
      <c r="E109" s="51">
        <v>0</v>
      </c>
      <c r="F109" s="19">
        <f t="shared" si="15"/>
        <v>0</v>
      </c>
      <c r="G109" s="19">
        <f t="shared" si="15"/>
        <v>0</v>
      </c>
      <c r="H109" s="22">
        <f t="shared" si="15"/>
        <v>0</v>
      </c>
      <c r="I109" s="19">
        <f t="shared" si="15"/>
        <v>0</v>
      </c>
      <c r="J109" s="19">
        <v>0</v>
      </c>
      <c r="K109" s="19">
        <v>0</v>
      </c>
      <c r="L109" s="19">
        <v>0</v>
      </c>
      <c r="M109" s="19">
        <v>0</v>
      </c>
      <c r="N109" s="21">
        <f t="shared" si="15"/>
        <v>1.1731989520332149E-2</v>
      </c>
    </row>
    <row r="110" spans="1:15" x14ac:dyDescent="0.2">
      <c r="A110" s="6"/>
      <c r="B110" s="56" t="s">
        <v>20</v>
      </c>
      <c r="C110" s="15" t="s">
        <v>12</v>
      </c>
      <c r="D110" s="84">
        <v>0</v>
      </c>
      <c r="E110" s="46">
        <v>0</v>
      </c>
      <c r="F110" s="25">
        <v>-3.0765236220598924</v>
      </c>
      <c r="G110" s="26">
        <v>-7.533462602786992</v>
      </c>
      <c r="H110" s="27">
        <f t="shared" si="15"/>
        <v>-3.1245054945054944</v>
      </c>
      <c r="I110" s="28">
        <f t="shared" si="15"/>
        <v>-7.8157178043249464</v>
      </c>
      <c r="J110" s="28">
        <f t="shared" si="15"/>
        <v>-5.1077353479509835</v>
      </c>
      <c r="K110" s="28">
        <f t="shared" si="15"/>
        <v>-12.96792101158098</v>
      </c>
      <c r="L110" s="28">
        <f t="shared" si="15"/>
        <v>-8.2825948928978939</v>
      </c>
      <c r="M110" s="28">
        <f t="shared" si="15"/>
        <v>-7.4922919304485678</v>
      </c>
      <c r="N110" s="29">
        <f t="shared" si="15"/>
        <v>-5.485046146962266</v>
      </c>
    </row>
    <row r="111" spans="1:15" ht="15" x14ac:dyDescent="0.2">
      <c r="A111" s="6"/>
      <c r="B111" s="175" t="s">
        <v>91</v>
      </c>
      <c r="C111" s="101"/>
      <c r="D111" s="110"/>
      <c r="E111" s="111"/>
      <c r="F111" s="112"/>
      <c r="G111" s="178"/>
      <c r="H111" s="112"/>
      <c r="I111" s="112"/>
      <c r="J111" s="112"/>
      <c r="K111" s="112"/>
      <c r="L111" s="112"/>
      <c r="M111" s="112"/>
      <c r="N111" s="178"/>
    </row>
    <row r="112" spans="1:15" x14ac:dyDescent="0.2">
      <c r="A112" s="6"/>
      <c r="B112" s="55" t="s">
        <v>14</v>
      </c>
      <c r="C112" s="4" t="s">
        <v>63</v>
      </c>
      <c r="D112" s="51">
        <v>0</v>
      </c>
      <c r="E112" s="51">
        <v>0</v>
      </c>
      <c r="F112" s="78">
        <v>751.22500000000002</v>
      </c>
      <c r="G112" s="79">
        <v>623.95899999999995</v>
      </c>
      <c r="H112" s="78">
        <v>151.83799999999999</v>
      </c>
      <c r="I112" s="78">
        <v>155.08000000000001</v>
      </c>
      <c r="J112" s="78">
        <v>158.62300000000002</v>
      </c>
      <c r="K112" s="78">
        <v>158.41799999999989</v>
      </c>
      <c r="L112" s="78">
        <v>153.78700000000001</v>
      </c>
      <c r="M112" s="78">
        <v>161.18699999999998</v>
      </c>
      <c r="N112" s="79">
        <v>186.67200000000005</v>
      </c>
      <c r="O112" s="8"/>
    </row>
    <row r="113" spans="1:15" x14ac:dyDescent="0.2">
      <c r="A113" s="6"/>
      <c r="B113" s="55" t="s">
        <v>15</v>
      </c>
      <c r="C113" s="4" t="s">
        <v>63</v>
      </c>
      <c r="D113" s="51">
        <v>0</v>
      </c>
      <c r="E113" s="51">
        <v>0</v>
      </c>
      <c r="F113" s="78">
        <v>971.38900000000001</v>
      </c>
      <c r="G113" s="79">
        <v>903.55200000000002</v>
      </c>
      <c r="H113" s="78">
        <v>230.08099999999999</v>
      </c>
      <c r="I113" s="78">
        <v>210.82300000000001</v>
      </c>
      <c r="J113" s="78">
        <v>217.86900000000006</v>
      </c>
      <c r="K113" s="78">
        <v>244.779</v>
      </c>
      <c r="L113" s="78">
        <v>215.88200000000001</v>
      </c>
      <c r="M113" s="78">
        <v>364.59999999999997</v>
      </c>
      <c r="N113" s="79">
        <v>242.35900000000009</v>
      </c>
      <c r="O113" s="8"/>
    </row>
    <row r="114" spans="1:15" x14ac:dyDescent="0.2">
      <c r="A114" s="6"/>
      <c r="B114" s="55" t="s">
        <v>17</v>
      </c>
      <c r="C114" s="4" t="s">
        <v>63</v>
      </c>
      <c r="D114" s="51">
        <v>0</v>
      </c>
      <c r="E114" s="51">
        <v>0</v>
      </c>
      <c r="F114" s="78">
        <v>172.89699999999999</v>
      </c>
      <c r="G114" s="79">
        <v>180.071</v>
      </c>
      <c r="H114" s="78">
        <v>35.225999999999999</v>
      </c>
      <c r="I114" s="78">
        <v>15.829000000000001</v>
      </c>
      <c r="J114" s="78">
        <v>22.973000000000006</v>
      </c>
      <c r="K114" s="78">
        <v>106.04299999999999</v>
      </c>
      <c r="L114" s="78">
        <v>111.43300000000001</v>
      </c>
      <c r="M114" s="78">
        <v>143.48399999999998</v>
      </c>
      <c r="N114" s="79">
        <v>206.49100000000004</v>
      </c>
      <c r="O114" s="8"/>
    </row>
    <row r="115" spans="1:15" x14ac:dyDescent="0.2">
      <c r="A115" s="6"/>
      <c r="B115" s="55" t="s">
        <v>16</v>
      </c>
      <c r="C115" s="4" t="s">
        <v>63</v>
      </c>
      <c r="D115" s="51">
        <v>0</v>
      </c>
      <c r="E115" s="51">
        <v>0</v>
      </c>
      <c r="F115" s="78">
        <v>137.44499999999999</v>
      </c>
      <c r="G115" s="79">
        <v>168.518</v>
      </c>
      <c r="H115" s="78">
        <v>35.225999999999999</v>
      </c>
      <c r="I115" s="78">
        <v>46.872</v>
      </c>
      <c r="J115" s="78">
        <v>49.554999999999993</v>
      </c>
      <c r="K115" s="78">
        <v>36.865000000000002</v>
      </c>
      <c r="L115" s="78">
        <v>12.255000000000001</v>
      </c>
      <c r="M115" s="78">
        <v>14.436999999999999</v>
      </c>
      <c r="N115" s="79">
        <v>23.643000000000001</v>
      </c>
      <c r="O115" s="8"/>
    </row>
    <row r="116" spans="1:15" x14ac:dyDescent="0.2">
      <c r="A116" s="6"/>
      <c r="B116" s="55" t="s">
        <v>18</v>
      </c>
      <c r="C116" s="4" t="s">
        <v>63</v>
      </c>
      <c r="D116" s="51">
        <v>0</v>
      </c>
      <c r="E116" s="51">
        <v>0</v>
      </c>
      <c r="F116" s="78">
        <v>66.875</v>
      </c>
      <c r="G116" s="79">
        <v>277.81099999999998</v>
      </c>
      <c r="H116" s="78">
        <v>28.690999999999999</v>
      </c>
      <c r="I116" s="78">
        <v>60.590999999999994</v>
      </c>
      <c r="J116" s="78">
        <v>41.98299999999999</v>
      </c>
      <c r="K116" s="78">
        <v>146.54599999999999</v>
      </c>
      <c r="L116" s="78">
        <v>81.27</v>
      </c>
      <c r="M116" s="78">
        <v>76.138999999999996</v>
      </c>
      <c r="N116" s="79">
        <v>71.248000000000005</v>
      </c>
      <c r="O116" s="8"/>
    </row>
    <row r="117" spans="1:15" x14ac:dyDescent="0.2">
      <c r="A117" s="6"/>
      <c r="B117" s="55" t="s">
        <v>19</v>
      </c>
      <c r="C117" s="4" t="s">
        <v>63</v>
      </c>
      <c r="D117" s="51">
        <v>0</v>
      </c>
      <c r="E117" s="51">
        <v>0</v>
      </c>
      <c r="F117" s="78">
        <v>-317.80399999999997</v>
      </c>
      <c r="G117" s="79">
        <v>-176.42500000000001</v>
      </c>
      <c r="H117" s="78">
        <v>-34.097000000000001</v>
      </c>
      <c r="I117" s="78">
        <v>-35.571000000000005</v>
      </c>
      <c r="J117" s="78">
        <v>-32.972999999999992</v>
      </c>
      <c r="K117" s="78">
        <v>-73.78400000000002</v>
      </c>
      <c r="L117" s="78">
        <v>-47.904000000000003</v>
      </c>
      <c r="M117" s="78">
        <v>-39.258999999999993</v>
      </c>
      <c r="N117" s="79">
        <v>-49.980000000000011</v>
      </c>
      <c r="O117" s="8"/>
    </row>
    <row r="118" spans="1:15" x14ac:dyDescent="0.2">
      <c r="A118" s="6"/>
      <c r="B118" s="56" t="s">
        <v>20</v>
      </c>
      <c r="C118" s="5" t="s">
        <v>63</v>
      </c>
      <c r="D118" s="46">
        <v>0</v>
      </c>
      <c r="E118" s="46">
        <v>0</v>
      </c>
      <c r="F118" s="80">
        <v>-1.0289999999999999</v>
      </c>
      <c r="G118" s="81">
        <v>-78.495000000000005</v>
      </c>
      <c r="H118" s="80">
        <v>0.27500000000000002</v>
      </c>
      <c r="I118" s="80">
        <v>-38.073</v>
      </c>
      <c r="J118" s="80">
        <v>-15.232999999999999</v>
      </c>
      <c r="K118" s="80">
        <v>-25.464000000000006</v>
      </c>
      <c r="L118" s="80">
        <v>-40.429000000000002</v>
      </c>
      <c r="M118" s="80">
        <v>-49.742999999999995</v>
      </c>
      <c r="N118" s="81">
        <v>-29.414000000000001</v>
      </c>
      <c r="O118" s="8"/>
    </row>
    <row r="119" spans="1:15" s="7" customFormat="1" x14ac:dyDescent="0.2">
      <c r="A119" s="127"/>
      <c r="B119" s="177" t="s">
        <v>93</v>
      </c>
      <c r="C119" s="9" t="s">
        <v>63</v>
      </c>
      <c r="D119" s="86">
        <v>0</v>
      </c>
      <c r="E119" s="87">
        <v>0</v>
      </c>
      <c r="F119" s="90">
        <f>SUM(F112:F118)</f>
        <v>1780.998</v>
      </c>
      <c r="G119" s="91">
        <f>SUM(G112:G118)</f>
        <v>1898.991</v>
      </c>
      <c r="H119" s="92">
        <f>SUM(H112:H118)</f>
        <v>447.23999999999995</v>
      </c>
      <c r="I119" s="90">
        <f t="shared" ref="I119:N119" si="16">SUM(I112:I118)</f>
        <v>415.55100000000004</v>
      </c>
      <c r="J119" s="90">
        <f t="shared" si="16"/>
        <v>442.79700000000008</v>
      </c>
      <c r="K119" s="90">
        <f t="shared" si="16"/>
        <v>593.40299999999979</v>
      </c>
      <c r="L119" s="90">
        <f t="shared" si="16"/>
        <v>486.29399999999998</v>
      </c>
      <c r="M119" s="90">
        <f t="shared" si="16"/>
        <v>670.84500000000003</v>
      </c>
      <c r="N119" s="91">
        <f t="shared" si="16"/>
        <v>651.01900000000023</v>
      </c>
      <c r="O119" s="8"/>
    </row>
    <row r="120" spans="1:15" ht="15" x14ac:dyDescent="0.2">
      <c r="A120" s="6"/>
      <c r="B120" s="175" t="s">
        <v>95</v>
      </c>
      <c r="C120" s="101"/>
      <c r="D120" s="110"/>
      <c r="E120" s="111"/>
      <c r="F120" s="112"/>
      <c r="G120" s="178"/>
      <c r="H120" s="112"/>
      <c r="I120" s="112"/>
      <c r="J120" s="112"/>
      <c r="K120" s="112"/>
      <c r="L120" s="112"/>
      <c r="M120" s="112"/>
      <c r="N120" s="178"/>
    </row>
    <row r="121" spans="1:15" x14ac:dyDescent="0.2">
      <c r="A121" s="6"/>
      <c r="B121" s="55" t="s">
        <v>14</v>
      </c>
      <c r="C121" s="4" t="s">
        <v>63</v>
      </c>
      <c r="D121" s="51">
        <v>0</v>
      </c>
      <c r="E121" s="51">
        <v>0</v>
      </c>
      <c r="F121" s="78">
        <v>741.90899999999999</v>
      </c>
      <c r="G121" s="79">
        <v>586.64300000000003</v>
      </c>
      <c r="H121" s="78">
        <v>148.803</v>
      </c>
      <c r="I121" s="78">
        <v>158.90899999999999</v>
      </c>
      <c r="J121" s="78">
        <v>154.31600000000003</v>
      </c>
      <c r="K121" s="78">
        <v>124.61500000000001</v>
      </c>
      <c r="L121" s="78">
        <v>129.85300000000001</v>
      </c>
      <c r="M121" s="78">
        <v>139.70400000000001</v>
      </c>
      <c r="N121" s="79">
        <v>163.41499999999996</v>
      </c>
      <c r="O121" s="8"/>
    </row>
    <row r="122" spans="1:15" x14ac:dyDescent="0.2">
      <c r="A122" s="6"/>
      <c r="B122" s="55" t="s">
        <v>15</v>
      </c>
      <c r="C122" s="4" t="s">
        <v>63</v>
      </c>
      <c r="D122" s="51">
        <v>0</v>
      </c>
      <c r="E122" s="51">
        <v>0</v>
      </c>
      <c r="F122" s="78">
        <v>1009.675</v>
      </c>
      <c r="G122" s="79">
        <v>1081.6179999999999</v>
      </c>
      <c r="H122" s="78">
        <v>260.483</v>
      </c>
      <c r="I122" s="78">
        <v>250.97899999999998</v>
      </c>
      <c r="J122" s="78">
        <v>289.30300000000005</v>
      </c>
      <c r="K122" s="78">
        <v>280.85299999999978</v>
      </c>
      <c r="L122" s="78">
        <v>263.32499999999999</v>
      </c>
      <c r="M122" s="78">
        <v>337.49799999999999</v>
      </c>
      <c r="N122" s="79">
        <v>269.20699999999999</v>
      </c>
      <c r="O122" s="8"/>
    </row>
    <row r="123" spans="1:15" x14ac:dyDescent="0.2">
      <c r="A123" s="6"/>
      <c r="B123" s="55" t="s">
        <v>17</v>
      </c>
      <c r="C123" s="4" t="s">
        <v>63</v>
      </c>
      <c r="D123" s="51">
        <v>0</v>
      </c>
      <c r="E123" s="51">
        <v>0</v>
      </c>
      <c r="F123" s="78">
        <v>168.55500000000001</v>
      </c>
      <c r="G123" s="79">
        <v>120.836</v>
      </c>
      <c r="H123" s="78">
        <v>24.808</v>
      </c>
      <c r="I123" s="78">
        <v>9.5760000000000005</v>
      </c>
      <c r="J123" s="78">
        <v>-6.9460000000000015</v>
      </c>
      <c r="K123" s="78">
        <v>93.397999999999996</v>
      </c>
      <c r="L123" s="78">
        <v>107.696</v>
      </c>
      <c r="M123" s="78">
        <v>132.596</v>
      </c>
      <c r="N123" s="79">
        <v>222.59200000000001</v>
      </c>
      <c r="O123" s="8"/>
    </row>
    <row r="124" spans="1:15" x14ac:dyDescent="0.2">
      <c r="A124" s="6"/>
      <c r="B124" s="55" t="s">
        <v>16</v>
      </c>
      <c r="C124" s="4" t="s">
        <v>63</v>
      </c>
      <c r="D124" s="51">
        <v>0</v>
      </c>
      <c r="E124" s="51">
        <v>0</v>
      </c>
      <c r="F124" s="78">
        <v>154.60599999999999</v>
      </c>
      <c r="G124" s="79">
        <v>188.38200000000001</v>
      </c>
      <c r="H124" s="78">
        <v>38.859000000000002</v>
      </c>
      <c r="I124" s="78">
        <v>52.612999999999992</v>
      </c>
      <c r="J124" s="78">
        <v>52.410000000000011</v>
      </c>
      <c r="K124" s="78">
        <v>44.5</v>
      </c>
      <c r="L124" s="78">
        <v>99.676000000000002</v>
      </c>
      <c r="M124" s="78">
        <v>30.380999999999986</v>
      </c>
      <c r="N124" s="79">
        <v>37.938000000000017</v>
      </c>
      <c r="O124" s="8"/>
    </row>
    <row r="125" spans="1:15" x14ac:dyDescent="0.2">
      <c r="A125" s="6"/>
      <c r="B125" s="55" t="s">
        <v>18</v>
      </c>
      <c r="C125" s="4" t="s">
        <v>63</v>
      </c>
      <c r="D125" s="51">
        <v>0</v>
      </c>
      <c r="E125" s="51">
        <v>0</v>
      </c>
      <c r="F125" s="78">
        <v>17.263999999999999</v>
      </c>
      <c r="G125" s="79">
        <v>171.67400000000001</v>
      </c>
      <c r="H125" s="78">
        <v>10.72</v>
      </c>
      <c r="I125" s="78">
        <v>44.536999999999999</v>
      </c>
      <c r="J125" s="78">
        <v>22.213000000000001</v>
      </c>
      <c r="K125" s="78">
        <v>94.204000000000008</v>
      </c>
      <c r="L125" s="78">
        <v>57.597000000000001</v>
      </c>
      <c r="M125" s="78">
        <v>49.603999999999992</v>
      </c>
      <c r="N125" s="79">
        <v>52.914000000000016</v>
      </c>
      <c r="O125" s="8"/>
    </row>
    <row r="126" spans="1:15" x14ac:dyDescent="0.2">
      <c r="A126" s="6"/>
      <c r="B126" s="55" t="s">
        <v>19</v>
      </c>
      <c r="C126" s="4" t="s">
        <v>63</v>
      </c>
      <c r="D126" s="51">
        <v>0</v>
      </c>
      <c r="E126" s="51">
        <v>0</v>
      </c>
      <c r="F126" s="78">
        <v>-543.38699999999994</v>
      </c>
      <c r="G126" s="79">
        <v>-469.142</v>
      </c>
      <c r="H126" s="78">
        <v>-90.299000000000007</v>
      </c>
      <c r="I126" s="78">
        <v>-102.149</v>
      </c>
      <c r="J126" s="78">
        <v>-104.67799999999997</v>
      </c>
      <c r="K126" s="78">
        <v>-172.01600000000002</v>
      </c>
      <c r="L126" s="78">
        <v>-112.85</v>
      </c>
      <c r="M126" s="78">
        <v>-137.464</v>
      </c>
      <c r="N126" s="79">
        <v>-132.07000000000002</v>
      </c>
      <c r="O126" s="8"/>
    </row>
    <row r="127" spans="1:15" x14ac:dyDescent="0.2">
      <c r="A127" s="6"/>
      <c r="B127" s="56" t="s">
        <v>20</v>
      </c>
      <c r="C127" s="5" t="s">
        <v>63</v>
      </c>
      <c r="D127" s="46">
        <v>0</v>
      </c>
      <c r="E127" s="46">
        <v>0</v>
      </c>
      <c r="F127" s="80">
        <v>-2.077</v>
      </c>
      <c r="G127" s="81">
        <v>-79.239000000000004</v>
      </c>
      <c r="H127" s="80">
        <v>-0.52400000000000002</v>
      </c>
      <c r="I127" s="80">
        <v>-37.744</v>
      </c>
      <c r="J127" s="80">
        <v>-15.481999999999999</v>
      </c>
      <c r="K127" s="80">
        <v>-25.489000000000004</v>
      </c>
      <c r="L127" s="80">
        <v>-20.805</v>
      </c>
      <c r="M127" s="80">
        <v>-20.436</v>
      </c>
      <c r="N127" s="81">
        <v>-20.352000000000004</v>
      </c>
      <c r="O127" s="8"/>
    </row>
    <row r="128" spans="1:15" x14ac:dyDescent="0.2">
      <c r="A128" s="6"/>
      <c r="B128" s="177" t="s">
        <v>94</v>
      </c>
      <c r="C128" s="9" t="s">
        <v>63</v>
      </c>
      <c r="D128" s="84">
        <v>0</v>
      </c>
      <c r="E128" s="46">
        <v>0</v>
      </c>
      <c r="F128" s="94">
        <f t="shared" ref="F128:N128" si="17">SUM(F121:F127)</f>
        <v>1546.5450000000001</v>
      </c>
      <c r="G128" s="95">
        <f t="shared" si="17"/>
        <v>1600.7720000000002</v>
      </c>
      <c r="H128" s="92">
        <f t="shared" si="17"/>
        <v>392.85</v>
      </c>
      <c r="I128" s="90">
        <f t="shared" si="17"/>
        <v>376.721</v>
      </c>
      <c r="J128" s="90">
        <f t="shared" si="17"/>
        <v>391.13600000000019</v>
      </c>
      <c r="K128" s="90">
        <f t="shared" si="17"/>
        <v>440.06499999999971</v>
      </c>
      <c r="L128" s="90">
        <f t="shared" si="17"/>
        <v>524.49200000000008</v>
      </c>
      <c r="M128" s="90">
        <f t="shared" si="17"/>
        <v>531.88299999999992</v>
      </c>
      <c r="N128" s="91">
        <f t="shared" si="17"/>
        <v>593.64399999999989</v>
      </c>
      <c r="O128" s="8"/>
    </row>
    <row r="129" spans="1:15" ht="15" x14ac:dyDescent="0.2">
      <c r="A129" s="6"/>
      <c r="B129" s="175" t="s">
        <v>107</v>
      </c>
      <c r="C129" s="101"/>
      <c r="D129" s="105"/>
      <c r="E129" s="106"/>
      <c r="F129" s="130"/>
      <c r="G129" s="131"/>
      <c r="H129" s="132"/>
      <c r="I129" s="130"/>
      <c r="J129" s="130"/>
      <c r="K129" s="130"/>
      <c r="L129" s="130"/>
      <c r="M129" s="130"/>
      <c r="N129" s="131"/>
      <c r="O129" s="8"/>
    </row>
    <row r="130" spans="1:15" x14ac:dyDescent="0.2">
      <c r="A130" s="6"/>
      <c r="B130" s="55" t="s">
        <v>14</v>
      </c>
      <c r="C130" s="4" t="s">
        <v>12</v>
      </c>
      <c r="D130" s="51">
        <v>0</v>
      </c>
      <c r="E130" s="51">
        <v>0</v>
      </c>
      <c r="F130" s="123">
        <f>IFERROR(F121/F95*100,0)</f>
        <v>77.931617647058829</v>
      </c>
      <c r="G130" s="124">
        <f t="shared" ref="G130:N130" si="18">IFERROR(G121/G95*100,0)</f>
        <v>55.197458054512204</v>
      </c>
      <c r="H130" s="125">
        <f t="shared" si="18"/>
        <v>59.585552396588312</v>
      </c>
      <c r="I130" s="16">
        <f t="shared" si="18"/>
        <v>57.496146637624747</v>
      </c>
      <c r="J130" s="16">
        <f t="shared" si="18"/>
        <v>55.26740850306394</v>
      </c>
      <c r="K130" s="16">
        <f t="shared" si="18"/>
        <v>48.398121788573043</v>
      </c>
      <c r="L130" s="16">
        <f t="shared" si="18"/>
        <v>51.387245493579229</v>
      </c>
      <c r="M130" s="16">
        <f t="shared" si="18"/>
        <v>55.586767783675384</v>
      </c>
      <c r="N130" s="20">
        <f t="shared" si="18"/>
        <v>58.505210925221149</v>
      </c>
      <c r="O130" s="8"/>
    </row>
    <row r="131" spans="1:15" x14ac:dyDescent="0.2">
      <c r="A131" s="6"/>
      <c r="B131" s="55" t="s">
        <v>15</v>
      </c>
      <c r="C131" s="4" t="s">
        <v>12</v>
      </c>
      <c r="D131" s="51">
        <v>0</v>
      </c>
      <c r="E131" s="51">
        <v>0</v>
      </c>
      <c r="F131" s="123">
        <f t="shared" ref="F131:N137" si="19">IFERROR(F122/F96*100,0)</f>
        <v>65.080448567962634</v>
      </c>
      <c r="G131" s="124">
        <f t="shared" si="19"/>
        <v>68.965213826224058</v>
      </c>
      <c r="H131" s="125">
        <f t="shared" si="19"/>
        <v>68.713431780651362</v>
      </c>
      <c r="I131" s="16">
        <f t="shared" si="19"/>
        <v>67.620710373238268</v>
      </c>
      <c r="J131" s="16">
        <f t="shared" si="19"/>
        <v>75.967638594206264</v>
      </c>
      <c r="K131" s="16">
        <f t="shared" si="19"/>
        <v>64.226387307162781</v>
      </c>
      <c r="L131" s="16">
        <f t="shared" si="19"/>
        <v>69.121248631749694</v>
      </c>
      <c r="M131" s="16">
        <f t="shared" si="19"/>
        <v>68.709715509554272</v>
      </c>
      <c r="N131" s="20">
        <f t="shared" si="19"/>
        <v>72.992619586024375</v>
      </c>
      <c r="O131" s="8"/>
    </row>
    <row r="132" spans="1:15" x14ac:dyDescent="0.2">
      <c r="A132" s="6"/>
      <c r="B132" s="55" t="s">
        <v>17</v>
      </c>
      <c r="C132" s="4" t="s">
        <v>12</v>
      </c>
      <c r="D132" s="51">
        <v>0</v>
      </c>
      <c r="E132" s="51">
        <v>0</v>
      </c>
      <c r="F132" s="123">
        <f t="shared" si="19"/>
        <v>45.899652801416025</v>
      </c>
      <c r="G132" s="124">
        <f t="shared" si="19"/>
        <v>19.917584228918049</v>
      </c>
      <c r="H132" s="125">
        <f t="shared" si="19"/>
        <v>20.280897957848957</v>
      </c>
      <c r="I132" s="16">
        <f t="shared" si="19"/>
        <v>7.4886216118992142</v>
      </c>
      <c r="J132" s="16">
        <f t="shared" si="19"/>
        <v>-5.2186718157161218</v>
      </c>
      <c r="K132" s="16">
        <f t="shared" si="19"/>
        <v>41.810327461557421</v>
      </c>
      <c r="L132" s="16">
        <f t="shared" si="19"/>
        <v>42.24151118049209</v>
      </c>
      <c r="M132" s="16">
        <f t="shared" si="19"/>
        <v>35.162958444933565</v>
      </c>
      <c r="N132" s="20">
        <f t="shared" si="19"/>
        <v>32.914372238553497</v>
      </c>
      <c r="O132" s="8"/>
    </row>
    <row r="133" spans="1:15" x14ac:dyDescent="0.2">
      <c r="A133" s="6"/>
      <c r="B133" s="55" t="s">
        <v>16</v>
      </c>
      <c r="C133" s="4" t="s">
        <v>12</v>
      </c>
      <c r="D133" s="51">
        <v>0</v>
      </c>
      <c r="E133" s="51">
        <v>0</v>
      </c>
      <c r="F133" s="123">
        <f t="shared" si="19"/>
        <v>27.569960964875516</v>
      </c>
      <c r="G133" s="124">
        <f t="shared" si="19"/>
        <v>31.053445382584009</v>
      </c>
      <c r="H133" s="125">
        <f t="shared" si="19"/>
        <v>27.078499007003241</v>
      </c>
      <c r="I133" s="16">
        <f t="shared" si="19"/>
        <v>37.981966633218057</v>
      </c>
      <c r="J133" s="16">
        <f t="shared" si="19"/>
        <v>33.979732752416716</v>
      </c>
      <c r="K133" s="16">
        <f t="shared" si="19"/>
        <v>26.119162073802766</v>
      </c>
      <c r="L133" s="16">
        <f t="shared" si="19"/>
        <v>69.664523343584008</v>
      </c>
      <c r="M133" s="16">
        <f t="shared" si="19"/>
        <v>24.804056039972554</v>
      </c>
      <c r="N133" s="20">
        <f t="shared" si="19"/>
        <v>28.759210406622408</v>
      </c>
      <c r="O133" s="8"/>
    </row>
    <row r="134" spans="1:15" x14ac:dyDescent="0.2">
      <c r="A134" s="6"/>
      <c r="B134" s="55" t="s">
        <v>18</v>
      </c>
      <c r="C134" s="4" t="s">
        <v>12</v>
      </c>
      <c r="D134" s="51">
        <v>0</v>
      </c>
      <c r="E134" s="51">
        <v>0</v>
      </c>
      <c r="F134" s="123">
        <f t="shared" si="19"/>
        <v>17.651268838312578</v>
      </c>
      <c r="G134" s="124">
        <f t="shared" si="19"/>
        <v>47.72473916995861</v>
      </c>
      <c r="H134" s="125">
        <f t="shared" si="19"/>
        <v>24.480474994290937</v>
      </c>
      <c r="I134" s="16">
        <f t="shared" si="19"/>
        <v>55.861178005217738</v>
      </c>
      <c r="J134" s="16">
        <f t="shared" si="19"/>
        <v>36.435659804806043</v>
      </c>
      <c r="K134" s="16">
        <f t="shared" si="19"/>
        <v>53.75897371514661</v>
      </c>
      <c r="L134" s="16">
        <f t="shared" si="19"/>
        <v>56.233341469367836</v>
      </c>
      <c r="M134" s="16">
        <f t="shared" si="19"/>
        <v>53.635803336829468</v>
      </c>
      <c r="N134" s="20">
        <f t="shared" si="19"/>
        <v>58.795293176439245</v>
      </c>
      <c r="O134" s="8"/>
    </row>
    <row r="135" spans="1:15" x14ac:dyDescent="0.2">
      <c r="A135" s="6"/>
      <c r="B135" s="55" t="s">
        <v>19</v>
      </c>
      <c r="C135" s="4" t="s">
        <v>12</v>
      </c>
      <c r="D135" s="51">
        <v>0</v>
      </c>
      <c r="E135" s="51">
        <v>0</v>
      </c>
      <c r="F135" s="126" t="s">
        <v>103</v>
      </c>
      <c r="G135" s="124" t="s">
        <v>103</v>
      </c>
      <c r="H135" s="125" t="s">
        <v>103</v>
      </c>
      <c r="I135" s="16" t="s">
        <v>103</v>
      </c>
      <c r="J135" s="16" t="s">
        <v>103</v>
      </c>
      <c r="K135" s="16" t="s">
        <v>103</v>
      </c>
      <c r="L135" s="16" t="s">
        <v>103</v>
      </c>
      <c r="M135" s="16" t="s">
        <v>103</v>
      </c>
      <c r="N135" s="20" t="s">
        <v>103</v>
      </c>
      <c r="O135" s="8"/>
    </row>
    <row r="136" spans="1:15" x14ac:dyDescent="0.2">
      <c r="A136" s="6"/>
      <c r="B136" s="56" t="s">
        <v>20</v>
      </c>
      <c r="C136" s="15" t="s">
        <v>12</v>
      </c>
      <c r="D136" s="84">
        <v>0</v>
      </c>
      <c r="E136" s="46">
        <v>0</v>
      </c>
      <c r="F136" s="123" t="s">
        <v>103</v>
      </c>
      <c r="G136" s="124" t="s">
        <v>103</v>
      </c>
      <c r="H136" s="125" t="s">
        <v>103</v>
      </c>
      <c r="I136" s="16" t="s">
        <v>103</v>
      </c>
      <c r="J136" s="16" t="s">
        <v>103</v>
      </c>
      <c r="K136" s="16" t="s">
        <v>103</v>
      </c>
      <c r="L136" s="16" t="s">
        <v>103</v>
      </c>
      <c r="M136" s="16" t="s">
        <v>103</v>
      </c>
      <c r="N136" s="20" t="s">
        <v>103</v>
      </c>
      <c r="O136" s="8"/>
    </row>
    <row r="137" spans="1:15" x14ac:dyDescent="0.2">
      <c r="A137" s="6"/>
      <c r="B137" s="177" t="s">
        <v>102</v>
      </c>
      <c r="C137" s="9"/>
      <c r="D137" s="119"/>
      <c r="E137" s="179"/>
      <c r="F137" s="180">
        <f t="shared" si="19"/>
        <v>45.169144983041257</v>
      </c>
      <c r="G137" s="120">
        <f t="shared" si="19"/>
        <v>40.943989290125522</v>
      </c>
      <c r="H137" s="121">
        <f t="shared" si="19"/>
        <v>43.170329670329672</v>
      </c>
      <c r="I137" s="181">
        <f t="shared" si="19"/>
        <v>40.875514034916399</v>
      </c>
      <c r="J137" s="181">
        <f t="shared" si="19"/>
        <v>40.769323777241347</v>
      </c>
      <c r="K137" s="181">
        <f t="shared" si="19"/>
        <v>39.339111156801295</v>
      </c>
      <c r="L137" s="181">
        <f t="shared" si="19"/>
        <v>50.077289197175787</v>
      </c>
      <c r="M137" s="181">
        <f t="shared" si="19"/>
        <v>42.840032990859847</v>
      </c>
      <c r="N137" s="122">
        <f t="shared" si="19"/>
        <v>40.492006900046846</v>
      </c>
      <c r="O137" s="8"/>
    </row>
    <row r="138" spans="1:15" ht="15" x14ac:dyDescent="0.2">
      <c r="A138" s="6"/>
      <c r="B138" s="175" t="s">
        <v>96</v>
      </c>
      <c r="C138" s="101"/>
      <c r="D138" s="110"/>
      <c r="E138" s="111"/>
      <c r="F138" s="112"/>
      <c r="G138" s="113"/>
      <c r="H138" s="114"/>
      <c r="I138" s="112"/>
      <c r="J138" s="112"/>
      <c r="K138" s="112"/>
      <c r="L138" s="112"/>
      <c r="M138" s="112"/>
      <c r="N138" s="113"/>
    </row>
    <row r="139" spans="1:15" x14ac:dyDescent="0.2">
      <c r="A139" s="6"/>
      <c r="B139" s="55" t="s">
        <v>14</v>
      </c>
      <c r="C139" s="4" t="s">
        <v>12</v>
      </c>
      <c r="D139" s="51">
        <v>0</v>
      </c>
      <c r="E139" s="51">
        <v>0</v>
      </c>
      <c r="F139" s="19">
        <f>F121/F$128*100</f>
        <v>47.972027972027966</v>
      </c>
      <c r="G139" s="21">
        <f>G121/G$128*100</f>
        <v>36.647505078799476</v>
      </c>
      <c r="H139" s="22">
        <f>H121/H$128*100</f>
        <v>37.877815960290185</v>
      </c>
      <c r="I139" s="19">
        <f t="shared" ref="I139:N139" si="20">I121/I$128*100</f>
        <v>42.182145407343896</v>
      </c>
      <c r="J139" s="19">
        <f t="shared" si="20"/>
        <v>39.453284790967835</v>
      </c>
      <c r="K139" s="19">
        <f t="shared" si="20"/>
        <v>28.317407655687248</v>
      </c>
      <c r="L139" s="19">
        <f t="shared" si="20"/>
        <v>24.757860939728346</v>
      </c>
      <c r="M139" s="19">
        <f t="shared" si="20"/>
        <v>26.265926904977228</v>
      </c>
      <c r="N139" s="21">
        <f t="shared" si="20"/>
        <v>27.527440688358677</v>
      </c>
    </row>
    <row r="140" spans="1:15" x14ac:dyDescent="0.2">
      <c r="A140" s="6"/>
      <c r="B140" s="55" t="s">
        <v>15</v>
      </c>
      <c r="C140" s="4" t="s">
        <v>12</v>
      </c>
      <c r="D140" s="51">
        <v>0</v>
      </c>
      <c r="E140" s="51">
        <v>0</v>
      </c>
      <c r="F140" s="19">
        <f t="shared" ref="F140:G145" si="21">F122/F$128*100</f>
        <v>65.285846839244883</v>
      </c>
      <c r="G140" s="21">
        <f t="shared" si="21"/>
        <v>67.568523187561993</v>
      </c>
      <c r="H140" s="22">
        <f t="shared" ref="H140:N140" si="22">H122/H$128*100</f>
        <v>66.305969199439986</v>
      </c>
      <c r="I140" s="19">
        <f t="shared" si="22"/>
        <v>66.621982846722105</v>
      </c>
      <c r="J140" s="19">
        <f t="shared" si="22"/>
        <v>73.964810193896724</v>
      </c>
      <c r="K140" s="19">
        <f t="shared" si="22"/>
        <v>63.820799200118159</v>
      </c>
      <c r="L140" s="19">
        <f t="shared" si="22"/>
        <v>50.20572287089221</v>
      </c>
      <c r="M140" s="19">
        <f t="shared" si="22"/>
        <v>63.453428667582912</v>
      </c>
      <c r="N140" s="21">
        <f t="shared" si="22"/>
        <v>45.34822216682052</v>
      </c>
    </row>
    <row r="141" spans="1:15" x14ac:dyDescent="0.2">
      <c r="A141" s="6"/>
      <c r="B141" s="55" t="s">
        <v>17</v>
      </c>
      <c r="C141" s="4" t="s">
        <v>12</v>
      </c>
      <c r="D141" s="51">
        <v>0</v>
      </c>
      <c r="E141" s="51">
        <v>0</v>
      </c>
      <c r="F141" s="19">
        <f t="shared" si="21"/>
        <v>10.898809927936142</v>
      </c>
      <c r="G141" s="21">
        <f t="shared" si="21"/>
        <v>7.5486077967380734</v>
      </c>
      <c r="H141" s="22">
        <f t="shared" ref="H141:N141" si="23">H123/H$128*100</f>
        <v>6.3148784523354973</v>
      </c>
      <c r="I141" s="19">
        <f t="shared" si="23"/>
        <v>2.5419342165687606</v>
      </c>
      <c r="J141" s="19">
        <f t="shared" si="23"/>
        <v>-1.7758529002699821</v>
      </c>
      <c r="K141" s="19">
        <f t="shared" si="23"/>
        <v>21.223682865031314</v>
      </c>
      <c r="L141" s="19">
        <f t="shared" si="23"/>
        <v>20.533392311036199</v>
      </c>
      <c r="M141" s="19">
        <f t="shared" si="23"/>
        <v>24.929542775384817</v>
      </c>
      <c r="N141" s="21">
        <f t="shared" si="23"/>
        <v>37.495872947423045</v>
      </c>
    </row>
    <row r="142" spans="1:15" x14ac:dyDescent="0.2">
      <c r="A142" s="6"/>
      <c r="B142" s="55" t="s">
        <v>16</v>
      </c>
      <c r="C142" s="4" t="s">
        <v>12</v>
      </c>
      <c r="D142" s="51">
        <v>0</v>
      </c>
      <c r="E142" s="51">
        <v>0</v>
      </c>
      <c r="F142" s="19">
        <f t="shared" si="21"/>
        <v>9.9968639774465</v>
      </c>
      <c r="G142" s="21">
        <f t="shared" si="21"/>
        <v>11.768196845022276</v>
      </c>
      <c r="H142" s="22">
        <f t="shared" ref="H142:N142" si="24">H124/H$128*100</f>
        <v>9.8915616647575408</v>
      </c>
      <c r="I142" s="19">
        <f t="shared" si="24"/>
        <v>13.966038527185901</v>
      </c>
      <c r="J142" s="19">
        <f t="shared" si="24"/>
        <v>13.399431399820008</v>
      </c>
      <c r="K142" s="19">
        <f t="shared" si="24"/>
        <v>10.112142524399811</v>
      </c>
      <c r="L142" s="19">
        <f t="shared" si="24"/>
        <v>19.00429367845458</v>
      </c>
      <c r="M142" s="19">
        <f t="shared" si="24"/>
        <v>5.7119704897505637</v>
      </c>
      <c r="N142" s="21">
        <f t="shared" si="24"/>
        <v>6.3906988026494025</v>
      </c>
    </row>
    <row r="143" spans="1:15" x14ac:dyDescent="0.2">
      <c r="A143" s="6"/>
      <c r="B143" s="55" t="s">
        <v>18</v>
      </c>
      <c r="C143" s="4" t="s">
        <v>12</v>
      </c>
      <c r="D143" s="51">
        <v>0</v>
      </c>
      <c r="E143" s="51">
        <v>0</v>
      </c>
      <c r="F143" s="19">
        <f t="shared" si="21"/>
        <v>1.1162947085277182</v>
      </c>
      <c r="G143" s="21">
        <f t="shared" si="21"/>
        <v>10.724450452656592</v>
      </c>
      <c r="H143" s="22">
        <f t="shared" ref="H143:N143" si="25">H125/H$128*100</f>
        <v>2.7287768868524882</v>
      </c>
      <c r="I143" s="19">
        <f t="shared" si="25"/>
        <v>11.822276963588438</v>
      </c>
      <c r="J143" s="19">
        <f t="shared" si="25"/>
        <v>5.6790988300744472</v>
      </c>
      <c r="K143" s="19">
        <f t="shared" si="25"/>
        <v>21.406837626259772</v>
      </c>
      <c r="L143" s="19">
        <f t="shared" si="25"/>
        <v>10.981483035012927</v>
      </c>
      <c r="M143" s="19">
        <f t="shared" si="25"/>
        <v>9.3261111936271686</v>
      </c>
      <c r="N143" s="21">
        <f t="shared" si="25"/>
        <v>8.9134228594915523</v>
      </c>
    </row>
    <row r="144" spans="1:15" x14ac:dyDescent="0.2">
      <c r="A144" s="6"/>
      <c r="B144" s="55" t="s">
        <v>19</v>
      </c>
      <c r="C144" s="4" t="s">
        <v>12</v>
      </c>
      <c r="D144" s="51">
        <v>0</v>
      </c>
      <c r="E144" s="51">
        <v>0</v>
      </c>
      <c r="F144" s="19">
        <f t="shared" si="21"/>
        <v>-35.135544067582899</v>
      </c>
      <c r="G144" s="21">
        <f t="shared" si="21"/>
        <v>-29.307234259469801</v>
      </c>
      <c r="H144" s="22">
        <f t="shared" ref="H144:N144" si="26">H126/H$128*100</f>
        <v>-22.985617920325822</v>
      </c>
      <c r="I144" s="19">
        <f t="shared" si="26"/>
        <v>-27.115292218910014</v>
      </c>
      <c r="J144" s="19">
        <f t="shared" si="26"/>
        <v>-26.762558291745048</v>
      </c>
      <c r="K144" s="19">
        <f t="shared" si="26"/>
        <v>-39.088770977014789</v>
      </c>
      <c r="L144" s="19">
        <f t="shared" si="26"/>
        <v>-21.516057442248876</v>
      </c>
      <c r="M144" s="19">
        <f t="shared" si="26"/>
        <v>-25.844781653107923</v>
      </c>
      <c r="N144" s="21">
        <f t="shared" si="26"/>
        <v>-22.247340156726935</v>
      </c>
    </row>
    <row r="145" spans="1:15" x14ac:dyDescent="0.2">
      <c r="A145" s="6"/>
      <c r="B145" s="56" t="s">
        <v>20</v>
      </c>
      <c r="C145" s="15" t="s">
        <v>12</v>
      </c>
      <c r="D145" s="84">
        <v>0</v>
      </c>
      <c r="E145" s="46">
        <v>0</v>
      </c>
      <c r="F145" s="28">
        <f t="shared" si="21"/>
        <v>-0.13429935760032846</v>
      </c>
      <c r="G145" s="29">
        <f t="shared" si="21"/>
        <v>-4.9500491013086183</v>
      </c>
      <c r="H145" s="27">
        <f t="shared" ref="H145:N145" si="27">H127/H$128*100</f>
        <v>-0.13338424334987908</v>
      </c>
      <c r="I145" s="28">
        <f t="shared" si="27"/>
        <v>-10.019085742499092</v>
      </c>
      <c r="J145" s="28">
        <f t="shared" si="27"/>
        <v>-3.9582140227440048</v>
      </c>
      <c r="K145" s="28">
        <f t="shared" si="27"/>
        <v>-5.7920988944815015</v>
      </c>
      <c r="L145" s="28">
        <f t="shared" si="27"/>
        <v>-3.9666953928753914</v>
      </c>
      <c r="M145" s="28">
        <f t="shared" si="27"/>
        <v>-3.8421983782147584</v>
      </c>
      <c r="N145" s="29">
        <f t="shared" si="27"/>
        <v>-3.4283173080162537</v>
      </c>
    </row>
    <row r="146" spans="1:15" ht="15" x14ac:dyDescent="0.2">
      <c r="A146" s="6"/>
      <c r="B146" s="175" t="s">
        <v>97</v>
      </c>
      <c r="C146" s="101"/>
      <c r="D146" s="110"/>
      <c r="E146" s="111"/>
      <c r="F146" s="112"/>
      <c r="G146" s="178"/>
      <c r="H146" s="112"/>
      <c r="I146" s="112"/>
      <c r="J146" s="112"/>
      <c r="K146" s="112"/>
      <c r="L146" s="112"/>
      <c r="M146" s="112"/>
      <c r="N146" s="178"/>
    </row>
    <row r="147" spans="1:15" x14ac:dyDescent="0.2">
      <c r="A147" s="6"/>
      <c r="B147" s="55" t="s">
        <v>14</v>
      </c>
      <c r="C147" s="4" t="s">
        <v>63</v>
      </c>
      <c r="D147" s="51">
        <v>0</v>
      </c>
      <c r="E147" s="51">
        <v>0</v>
      </c>
      <c r="F147" s="182">
        <v>578.76900000000001</v>
      </c>
      <c r="G147" s="93">
        <v>426.88499999999999</v>
      </c>
      <c r="H147" s="183">
        <v>107.211</v>
      </c>
      <c r="I147" s="183">
        <v>116.651</v>
      </c>
      <c r="J147" s="183">
        <v>96.316999999999965</v>
      </c>
      <c r="K147" s="183">
        <v>106.70600000000002</v>
      </c>
      <c r="L147" s="183">
        <v>84.843000000000004</v>
      </c>
      <c r="M147" s="183">
        <v>88.599000000000004</v>
      </c>
      <c r="N147" s="93">
        <v>114.84800000000003</v>
      </c>
      <c r="O147" s="8"/>
    </row>
    <row r="148" spans="1:15" x14ac:dyDescent="0.2">
      <c r="A148" s="6"/>
      <c r="B148" s="55" t="s">
        <v>15</v>
      </c>
      <c r="C148" s="4" t="s">
        <v>63</v>
      </c>
      <c r="D148" s="51">
        <v>0</v>
      </c>
      <c r="E148" s="51">
        <v>0</v>
      </c>
      <c r="F148" s="182">
        <v>130.01300000000001</v>
      </c>
      <c r="G148" s="93">
        <v>674.56299999999999</v>
      </c>
      <c r="H148" s="183">
        <v>158.25399999999999</v>
      </c>
      <c r="I148" s="183">
        <v>145.97999999999999</v>
      </c>
      <c r="J148" s="183">
        <v>195.68499999999997</v>
      </c>
      <c r="K148" s="183">
        <v>174.64400000000001</v>
      </c>
      <c r="L148" s="183">
        <v>160.096</v>
      </c>
      <c r="M148" s="183">
        <v>233.30599999999998</v>
      </c>
      <c r="N148" s="93">
        <v>164.74000000000007</v>
      </c>
      <c r="O148" s="8"/>
    </row>
    <row r="149" spans="1:15" x14ac:dyDescent="0.2">
      <c r="A149" s="6"/>
      <c r="B149" s="55" t="s">
        <v>17</v>
      </c>
      <c r="C149" s="4" t="s">
        <v>63</v>
      </c>
      <c r="D149" s="51">
        <v>0</v>
      </c>
      <c r="E149" s="51">
        <v>0</v>
      </c>
      <c r="F149" s="182">
        <v>144.76599999999999</v>
      </c>
      <c r="G149" s="93">
        <v>72.938999999999993</v>
      </c>
      <c r="H149" s="183">
        <v>16.951000000000001</v>
      </c>
      <c r="I149" s="183">
        <v>-2.359</v>
      </c>
      <c r="J149" s="183">
        <v>-17.961000000000002</v>
      </c>
      <c r="K149" s="183">
        <v>76.308000000000007</v>
      </c>
      <c r="L149" s="183">
        <v>81.96</v>
      </c>
      <c r="M149" s="183">
        <v>99.188999999999993</v>
      </c>
      <c r="N149" s="93">
        <v>162.02999999999997</v>
      </c>
      <c r="O149" s="8"/>
    </row>
    <row r="150" spans="1:15" x14ac:dyDescent="0.2">
      <c r="A150" s="6"/>
      <c r="B150" s="55" t="s">
        <v>16</v>
      </c>
      <c r="C150" s="4" t="s">
        <v>63</v>
      </c>
      <c r="D150" s="51">
        <v>0</v>
      </c>
      <c r="E150" s="51">
        <v>0</v>
      </c>
      <c r="F150" s="182">
        <v>107.733</v>
      </c>
      <c r="G150" s="93">
        <v>133.607</v>
      </c>
      <c r="H150" s="183">
        <v>27.827999999999999</v>
      </c>
      <c r="I150" s="183">
        <v>42.353999999999999</v>
      </c>
      <c r="J150" s="183">
        <v>39.914999999999992</v>
      </c>
      <c r="K150" s="183">
        <v>23.510000000000005</v>
      </c>
      <c r="L150" s="183">
        <v>85.058999999999997</v>
      </c>
      <c r="M150" s="183">
        <v>15.686999999999998</v>
      </c>
      <c r="N150" s="93">
        <v>23.169000000000011</v>
      </c>
      <c r="O150" s="8"/>
    </row>
    <row r="151" spans="1:15" x14ac:dyDescent="0.2">
      <c r="A151" s="6"/>
      <c r="B151" s="55" t="s">
        <v>18</v>
      </c>
      <c r="C151" s="4" t="s">
        <v>63</v>
      </c>
      <c r="D151" s="51">
        <v>0</v>
      </c>
      <c r="E151" s="51">
        <v>0</v>
      </c>
      <c r="F151" s="182">
        <v>9.8160000000000007</v>
      </c>
      <c r="G151" s="93">
        <v>163.00399999999999</v>
      </c>
      <c r="H151" s="183">
        <v>8.859</v>
      </c>
      <c r="I151" s="183">
        <v>42.622999999999998</v>
      </c>
      <c r="J151" s="183">
        <v>20.299000000000007</v>
      </c>
      <c r="K151" s="183">
        <v>91.222999999999985</v>
      </c>
      <c r="L151" s="183">
        <v>54.701999999999998</v>
      </c>
      <c r="M151" s="183">
        <v>46.543999999999997</v>
      </c>
      <c r="N151" s="93">
        <v>49.924999999999997</v>
      </c>
      <c r="O151" s="8"/>
    </row>
    <row r="152" spans="1:15" x14ac:dyDescent="0.2">
      <c r="A152" s="6"/>
      <c r="B152" s="55" t="s">
        <v>19</v>
      </c>
      <c r="C152" s="4" t="s">
        <v>63</v>
      </c>
      <c r="D152" s="51">
        <v>0</v>
      </c>
      <c r="E152" s="51">
        <v>0</v>
      </c>
      <c r="F152" s="182">
        <v>-575.52800000000002</v>
      </c>
      <c r="G152" s="93">
        <v>-542.16200000000003</v>
      </c>
      <c r="H152" s="183">
        <v>-101.76300000000001</v>
      </c>
      <c r="I152" s="183">
        <v>-119.63399999999999</v>
      </c>
      <c r="J152" s="183">
        <v>-130.536</v>
      </c>
      <c r="K152" s="183">
        <v>-190.22900000000004</v>
      </c>
      <c r="L152" s="183">
        <v>-140.49600000000001</v>
      </c>
      <c r="M152" s="183">
        <v>-163.82500000000002</v>
      </c>
      <c r="N152" s="93">
        <v>-160.50499999999997</v>
      </c>
      <c r="O152" s="8"/>
    </row>
    <row r="153" spans="1:15" x14ac:dyDescent="0.2">
      <c r="A153" s="6"/>
      <c r="B153" s="56" t="s">
        <v>20</v>
      </c>
      <c r="C153" s="5" t="s">
        <v>63</v>
      </c>
      <c r="D153" s="84">
        <v>0</v>
      </c>
      <c r="E153" s="46">
        <v>0</v>
      </c>
      <c r="F153" s="118">
        <v>1.4390000000000001</v>
      </c>
      <c r="G153" s="89">
        <v>-75.491</v>
      </c>
      <c r="H153" s="88">
        <v>0.40799999999999997</v>
      </c>
      <c r="I153" s="88">
        <v>-36.841000000000001</v>
      </c>
      <c r="J153" s="88">
        <v>-14.549999999999995</v>
      </c>
      <c r="K153" s="88">
        <v>-24.509000000000007</v>
      </c>
      <c r="L153" s="88">
        <v>-19.943999999999999</v>
      </c>
      <c r="M153" s="88">
        <v>-19.574000000000002</v>
      </c>
      <c r="N153" s="89">
        <v>-19.777999999999995</v>
      </c>
      <c r="O153" s="8"/>
    </row>
    <row r="154" spans="1:15" s="7" customFormat="1" x14ac:dyDescent="0.2">
      <c r="A154" s="127"/>
      <c r="B154" s="177" t="s">
        <v>98</v>
      </c>
      <c r="C154" s="9" t="s">
        <v>63</v>
      </c>
      <c r="D154" s="84">
        <v>0</v>
      </c>
      <c r="E154" s="46">
        <v>0</v>
      </c>
      <c r="F154" s="97">
        <f t="shared" ref="F154:N154" si="28">SUM(F147:F153)</f>
        <v>397.00799999999998</v>
      </c>
      <c r="G154" s="96">
        <f t="shared" si="28"/>
        <v>853.3449999999998</v>
      </c>
      <c r="H154" s="97">
        <f t="shared" si="28"/>
        <v>217.74799999999993</v>
      </c>
      <c r="I154" s="97">
        <f t="shared" si="28"/>
        <v>188.77399999999997</v>
      </c>
      <c r="J154" s="97">
        <f t="shared" si="28"/>
        <v>189.1689999999999</v>
      </c>
      <c r="K154" s="97">
        <f t="shared" si="28"/>
        <v>257.65299999999991</v>
      </c>
      <c r="L154" s="97">
        <f t="shared" si="28"/>
        <v>306.21999999999997</v>
      </c>
      <c r="M154" s="97">
        <f t="shared" si="28"/>
        <v>299.92599999999987</v>
      </c>
      <c r="N154" s="96">
        <f t="shared" si="28"/>
        <v>334.42899999999997</v>
      </c>
      <c r="O154" s="8"/>
    </row>
    <row r="155" spans="1:15" ht="15" x14ac:dyDescent="0.2">
      <c r="A155" s="6"/>
      <c r="B155" s="175" t="s">
        <v>99</v>
      </c>
      <c r="C155" s="101"/>
      <c r="D155" s="110"/>
      <c r="E155" s="111"/>
      <c r="F155" s="112"/>
      <c r="G155" s="178"/>
      <c r="H155" s="112"/>
      <c r="I155" s="112"/>
      <c r="J155" s="112"/>
      <c r="K155" s="112"/>
      <c r="L155" s="112"/>
      <c r="M155" s="112"/>
      <c r="N155" s="178"/>
    </row>
    <row r="156" spans="1:15" x14ac:dyDescent="0.2">
      <c r="A156" s="6"/>
      <c r="B156" s="55" t="s">
        <v>14</v>
      </c>
      <c r="C156" s="4" t="s">
        <v>63</v>
      </c>
      <c r="D156" s="51">
        <v>0</v>
      </c>
      <c r="E156" s="51">
        <v>0</v>
      </c>
      <c r="F156" s="184">
        <v>10829.97</v>
      </c>
      <c r="G156" s="99">
        <v>12542.050999999999</v>
      </c>
      <c r="H156" s="51">
        <v>0</v>
      </c>
      <c r="I156" s="51">
        <v>0</v>
      </c>
      <c r="J156" s="51">
        <v>0</v>
      </c>
      <c r="K156" s="184">
        <v>12542.050999999999</v>
      </c>
      <c r="L156" s="184">
        <v>12682.06</v>
      </c>
      <c r="M156" s="184">
        <v>22482.837</v>
      </c>
      <c r="N156" s="99">
        <v>22804.787</v>
      </c>
      <c r="O156" s="8"/>
    </row>
    <row r="157" spans="1:15" x14ac:dyDescent="0.2">
      <c r="A157" s="6"/>
      <c r="B157" s="55" t="s">
        <v>15</v>
      </c>
      <c r="C157" s="4" t="s">
        <v>63</v>
      </c>
      <c r="D157" s="51">
        <v>0</v>
      </c>
      <c r="E157" s="51">
        <v>0</v>
      </c>
      <c r="F157" s="184">
        <v>6760.6109999999999</v>
      </c>
      <c r="G157" s="99">
        <v>6883.366</v>
      </c>
      <c r="H157" s="51">
        <v>0</v>
      </c>
      <c r="I157" s="51">
        <v>0</v>
      </c>
      <c r="J157" s="51">
        <v>0</v>
      </c>
      <c r="K157" s="184">
        <v>6883.366</v>
      </c>
      <c r="L157" s="184">
        <v>7002.5789999999997</v>
      </c>
      <c r="M157" s="184">
        <v>10166.169</v>
      </c>
      <c r="N157" s="99">
        <v>10427.026</v>
      </c>
      <c r="O157" s="8"/>
    </row>
    <row r="158" spans="1:15" x14ac:dyDescent="0.2">
      <c r="A158" s="6"/>
      <c r="B158" s="55" t="s">
        <v>17</v>
      </c>
      <c r="C158" s="4" t="s">
        <v>63</v>
      </c>
      <c r="D158" s="51">
        <v>0</v>
      </c>
      <c r="E158" s="51">
        <v>0</v>
      </c>
      <c r="F158" s="184">
        <v>891.36199999999997</v>
      </c>
      <c r="G158" s="99">
        <v>1716.19</v>
      </c>
      <c r="H158" s="51">
        <v>0</v>
      </c>
      <c r="I158" s="51">
        <v>0</v>
      </c>
      <c r="J158" s="51">
        <v>0</v>
      </c>
      <c r="K158" s="184">
        <v>1716.19</v>
      </c>
      <c r="L158" s="184">
        <v>3889.1469999999999</v>
      </c>
      <c r="M158" s="184">
        <v>7288.2049999999999</v>
      </c>
      <c r="N158" s="99">
        <v>9400.7389999999923</v>
      </c>
      <c r="O158" s="8"/>
    </row>
    <row r="159" spans="1:15" x14ac:dyDescent="0.2">
      <c r="A159" s="6"/>
      <c r="B159" s="55" t="s">
        <v>16</v>
      </c>
      <c r="C159" s="4" t="s">
        <v>63</v>
      </c>
      <c r="D159" s="51">
        <v>0</v>
      </c>
      <c r="E159" s="51">
        <v>0</v>
      </c>
      <c r="F159" s="184">
        <v>755.90200000000004</v>
      </c>
      <c r="G159" s="99">
        <v>1036.7940000000001</v>
      </c>
      <c r="H159" s="51">
        <v>0</v>
      </c>
      <c r="I159" s="51">
        <v>0</v>
      </c>
      <c r="J159" s="51">
        <v>0</v>
      </c>
      <c r="K159" s="184">
        <v>1036.7940000000001</v>
      </c>
      <c r="L159" s="184">
        <v>2620.828</v>
      </c>
      <c r="M159" s="184">
        <v>4366.3429999999998</v>
      </c>
      <c r="N159" s="99">
        <v>4444.8509999999997</v>
      </c>
      <c r="O159" s="8"/>
    </row>
    <row r="160" spans="1:15" x14ac:dyDescent="0.2">
      <c r="A160" s="6"/>
      <c r="B160" s="55" t="s">
        <v>18</v>
      </c>
      <c r="C160" s="4" t="s">
        <v>63</v>
      </c>
      <c r="D160" s="51">
        <v>0</v>
      </c>
      <c r="E160" s="51">
        <v>0</v>
      </c>
      <c r="F160" s="184">
        <v>151.81</v>
      </c>
      <c r="G160" s="99">
        <v>261.87700000000001</v>
      </c>
      <c r="H160" s="51">
        <v>0</v>
      </c>
      <c r="I160" s="51">
        <v>0</v>
      </c>
      <c r="J160" s="51">
        <v>0</v>
      </c>
      <c r="K160" s="184">
        <v>261.87700000000001</v>
      </c>
      <c r="L160" s="184">
        <v>202.64599999999999</v>
      </c>
      <c r="M160" s="184">
        <v>1044.7550000000001</v>
      </c>
      <c r="N160" s="99">
        <v>1186.9659999999999</v>
      </c>
      <c r="O160" s="8"/>
    </row>
    <row r="161" spans="1:15" x14ac:dyDescent="0.2">
      <c r="A161" s="6"/>
      <c r="B161" s="55" t="s">
        <v>19</v>
      </c>
      <c r="C161" s="4" t="s">
        <v>63</v>
      </c>
      <c r="D161" s="51">
        <v>0</v>
      </c>
      <c r="E161" s="51">
        <v>0</v>
      </c>
      <c r="F161" s="184">
        <v>9823.9410000000007</v>
      </c>
      <c r="G161" s="99">
        <v>12807.989</v>
      </c>
      <c r="H161" s="51">
        <v>0</v>
      </c>
      <c r="I161" s="51">
        <v>0</v>
      </c>
      <c r="J161" s="51">
        <v>0</v>
      </c>
      <c r="K161" s="184">
        <v>12807.989</v>
      </c>
      <c r="L161" s="184">
        <v>18600.37</v>
      </c>
      <c r="M161" s="184">
        <v>21106.694</v>
      </c>
      <c r="N161" s="99">
        <v>36665.677000000003</v>
      </c>
      <c r="O161" s="8"/>
    </row>
    <row r="162" spans="1:15" x14ac:dyDescent="0.2">
      <c r="A162" s="6"/>
      <c r="B162" s="56" t="s">
        <v>20</v>
      </c>
      <c r="C162" s="15" t="s">
        <v>63</v>
      </c>
      <c r="D162" s="46">
        <v>0</v>
      </c>
      <c r="E162" s="46">
        <v>0</v>
      </c>
      <c r="F162" s="98">
        <v>-4360.7439999999997</v>
      </c>
      <c r="G162" s="100">
        <v>-7099.759</v>
      </c>
      <c r="H162" s="46">
        <v>0</v>
      </c>
      <c r="I162" s="46">
        <v>0</v>
      </c>
      <c r="J162" s="46">
        <v>0</v>
      </c>
      <c r="K162" s="98">
        <v>-7099.759</v>
      </c>
      <c r="L162" s="98">
        <v>-10913.011</v>
      </c>
      <c r="M162" s="98">
        <v>-30771.324000000001</v>
      </c>
      <c r="N162" s="100">
        <v>-48272.436000000002</v>
      </c>
      <c r="O162" s="8"/>
    </row>
    <row r="163" spans="1:15" s="7" customFormat="1" x14ac:dyDescent="0.2">
      <c r="A163" s="127"/>
      <c r="B163" s="177" t="s">
        <v>101</v>
      </c>
      <c r="C163" s="9" t="s">
        <v>63</v>
      </c>
      <c r="D163" s="32">
        <v>0</v>
      </c>
      <c r="E163" s="33">
        <v>0</v>
      </c>
      <c r="F163" s="23">
        <f>SUM(F156:F162)</f>
        <v>24852.852000000006</v>
      </c>
      <c r="G163" s="23">
        <f>SUM(G156:G162)</f>
        <v>28148.508000000002</v>
      </c>
      <c r="H163" s="84">
        <v>0</v>
      </c>
      <c r="I163" s="46">
        <v>0</v>
      </c>
      <c r="J163" s="46">
        <v>0</v>
      </c>
      <c r="K163" s="24">
        <f>SUM(K156:K162)</f>
        <v>28148.508000000002</v>
      </c>
      <c r="L163" s="24">
        <f>SUM(L156:L162)</f>
        <v>34084.619000000006</v>
      </c>
      <c r="M163" s="24">
        <f>SUM(M156:M162)</f>
        <v>35683.678999999996</v>
      </c>
      <c r="N163" s="12">
        <f>SUM(N156:N162)</f>
        <v>36657.61</v>
      </c>
      <c r="O163" s="8"/>
    </row>
    <row r="164" spans="1:15" ht="15" x14ac:dyDescent="0.2">
      <c r="A164" s="6"/>
      <c r="B164" s="175" t="s">
        <v>100</v>
      </c>
      <c r="C164" s="101"/>
      <c r="D164" s="110"/>
      <c r="E164" s="111"/>
      <c r="F164" s="112"/>
      <c r="G164" s="178"/>
      <c r="H164" s="111"/>
      <c r="I164" s="111"/>
      <c r="J164" s="111"/>
      <c r="K164" s="112"/>
      <c r="L164" s="112"/>
      <c r="M164" s="112"/>
      <c r="N164" s="178"/>
      <c r="O164" s="8"/>
    </row>
    <row r="165" spans="1:15" x14ac:dyDescent="0.2">
      <c r="A165" s="6"/>
      <c r="B165" s="55" t="s">
        <v>14</v>
      </c>
      <c r="C165" s="4" t="s">
        <v>63</v>
      </c>
      <c r="D165" s="51">
        <v>0</v>
      </c>
      <c r="E165" s="51">
        <v>0</v>
      </c>
      <c r="F165" s="184">
        <v>9766.2330000000002</v>
      </c>
      <c r="G165" s="99">
        <v>11263.311</v>
      </c>
      <c r="H165" s="51">
        <v>0</v>
      </c>
      <c r="I165" s="51">
        <v>0</v>
      </c>
      <c r="J165" s="51">
        <v>0</v>
      </c>
      <c r="K165" s="184">
        <v>11263.311</v>
      </c>
      <c r="L165" s="184">
        <v>11473.284</v>
      </c>
      <c r="M165" s="184">
        <v>21159.143</v>
      </c>
      <c r="N165" s="99">
        <v>21367.345000000001</v>
      </c>
      <c r="O165" s="8"/>
    </row>
    <row r="166" spans="1:15" x14ac:dyDescent="0.2">
      <c r="A166" s="6"/>
      <c r="B166" s="55" t="s">
        <v>15</v>
      </c>
      <c r="C166" s="4" t="s">
        <v>63</v>
      </c>
      <c r="D166" s="51">
        <v>0</v>
      </c>
      <c r="E166" s="51">
        <v>0</v>
      </c>
      <c r="F166" s="184">
        <v>4956.1970000000001</v>
      </c>
      <c r="G166" s="99">
        <v>4513.3829999999998</v>
      </c>
      <c r="H166" s="51">
        <v>0</v>
      </c>
      <c r="I166" s="51">
        <v>0</v>
      </c>
      <c r="J166" s="51">
        <v>0</v>
      </c>
      <c r="K166" s="184">
        <v>4513.3829999999998</v>
      </c>
      <c r="L166" s="184">
        <v>4603.8360000000002</v>
      </c>
      <c r="M166" s="184">
        <v>7493.9040000000005</v>
      </c>
      <c r="N166" s="99">
        <v>7572.0050000000001</v>
      </c>
      <c r="O166" s="8"/>
    </row>
    <row r="167" spans="1:15" x14ac:dyDescent="0.2">
      <c r="A167" s="6"/>
      <c r="B167" s="55" t="s">
        <v>17</v>
      </c>
      <c r="C167" s="4" t="s">
        <v>63</v>
      </c>
      <c r="D167" s="51">
        <v>0</v>
      </c>
      <c r="E167" s="51">
        <v>0</v>
      </c>
      <c r="F167" s="184">
        <v>364.23500000000001</v>
      </c>
      <c r="G167" s="99">
        <v>1210.6130000000001</v>
      </c>
      <c r="H167" s="51">
        <v>0</v>
      </c>
      <c r="I167" s="51">
        <v>0</v>
      </c>
      <c r="J167" s="51">
        <v>0</v>
      </c>
      <c r="K167" s="184">
        <v>1210.6130000000001</v>
      </c>
      <c r="L167" s="184">
        <v>3180.7730000000001</v>
      </c>
      <c r="M167" s="184">
        <v>5652.0050000000001</v>
      </c>
      <c r="N167" s="99">
        <v>7569.2669999999998</v>
      </c>
      <c r="O167" s="8"/>
    </row>
    <row r="168" spans="1:15" x14ac:dyDescent="0.2">
      <c r="A168" s="6"/>
      <c r="B168" s="55" t="s">
        <v>16</v>
      </c>
      <c r="C168" s="4" t="s">
        <v>63</v>
      </c>
      <c r="D168" s="51">
        <v>0</v>
      </c>
      <c r="E168" s="51">
        <v>0</v>
      </c>
      <c r="F168" s="184">
        <v>494.66500000000002</v>
      </c>
      <c r="G168" s="99">
        <v>699.08</v>
      </c>
      <c r="H168" s="51">
        <v>0</v>
      </c>
      <c r="I168" s="51">
        <v>0</v>
      </c>
      <c r="J168" s="51">
        <v>0</v>
      </c>
      <c r="K168" s="184">
        <v>699.08</v>
      </c>
      <c r="L168" s="184">
        <v>2287.9050000000002</v>
      </c>
      <c r="M168" s="184">
        <v>4010.0230000000001</v>
      </c>
      <c r="N168" s="99">
        <v>4065.6590000000001</v>
      </c>
      <c r="O168" s="8"/>
    </row>
    <row r="169" spans="1:15" x14ac:dyDescent="0.2">
      <c r="A169" s="6"/>
      <c r="B169" s="55" t="s">
        <v>18</v>
      </c>
      <c r="C169" s="4" t="s">
        <v>63</v>
      </c>
      <c r="D169" s="51">
        <v>0</v>
      </c>
      <c r="E169" s="51">
        <v>0</v>
      </c>
      <c r="F169" s="184">
        <v>103.91</v>
      </c>
      <c r="G169" s="99">
        <v>36.356999999999999</v>
      </c>
      <c r="H169" s="51">
        <v>0</v>
      </c>
      <c r="I169" s="51">
        <v>0</v>
      </c>
      <c r="J169" s="51">
        <v>0</v>
      </c>
      <c r="K169" s="184">
        <v>36.356999999999999</v>
      </c>
      <c r="L169" s="184">
        <v>29.437000000000001</v>
      </c>
      <c r="M169" s="184">
        <v>806.57</v>
      </c>
      <c r="N169" s="99">
        <v>898.85599999999999</v>
      </c>
      <c r="O169" s="8"/>
    </row>
    <row r="170" spans="1:15" x14ac:dyDescent="0.2">
      <c r="A170" s="6"/>
      <c r="B170" s="55" t="s">
        <v>19</v>
      </c>
      <c r="C170" s="4" t="s">
        <v>63</v>
      </c>
      <c r="D170" s="51">
        <v>0</v>
      </c>
      <c r="E170" s="51">
        <v>0</v>
      </c>
      <c r="F170" s="184">
        <v>5772.4930000000004</v>
      </c>
      <c r="G170" s="99">
        <v>6759.3940000000002</v>
      </c>
      <c r="H170" s="51">
        <v>0</v>
      </c>
      <c r="I170" s="51">
        <v>0</v>
      </c>
      <c r="J170" s="51">
        <v>0</v>
      </c>
      <c r="K170" s="184">
        <v>6759.3940000000002</v>
      </c>
      <c r="L170" s="184">
        <v>5556.9409999999998</v>
      </c>
      <c r="M170" s="184">
        <v>9320.6489999999994</v>
      </c>
      <c r="N170" s="99">
        <v>24039.571</v>
      </c>
      <c r="O170" s="8"/>
    </row>
    <row r="171" spans="1:15" x14ac:dyDescent="0.2">
      <c r="A171" s="6"/>
      <c r="B171" s="56" t="s">
        <v>20</v>
      </c>
      <c r="C171" s="15" t="s">
        <v>63</v>
      </c>
      <c r="D171" s="84">
        <v>0</v>
      </c>
      <c r="E171" s="46">
        <v>0</v>
      </c>
      <c r="F171" s="98">
        <v>-4361.0619999999999</v>
      </c>
      <c r="G171" s="100">
        <v>-7024.5780000000004</v>
      </c>
      <c r="H171" s="46">
        <v>0</v>
      </c>
      <c r="I171" s="46">
        <v>0</v>
      </c>
      <c r="J171" s="46">
        <v>0</v>
      </c>
      <c r="K171" s="98">
        <v>-7024.5780000000004</v>
      </c>
      <c r="L171" s="98">
        <v>-10817.888999999999</v>
      </c>
      <c r="M171" s="98">
        <v>-31656.63</v>
      </c>
      <c r="N171" s="100">
        <v>-48137.959000000003</v>
      </c>
      <c r="O171" s="8"/>
    </row>
    <row r="172" spans="1:15" s="7" customFormat="1" x14ac:dyDescent="0.2">
      <c r="A172" s="127"/>
      <c r="B172" s="177" t="s">
        <v>79</v>
      </c>
      <c r="C172" s="185" t="s">
        <v>63</v>
      </c>
      <c r="D172" s="32">
        <v>0</v>
      </c>
      <c r="E172" s="33">
        <v>0</v>
      </c>
      <c r="F172" s="23">
        <f>SUM(F165:F171)</f>
        <v>17096.671000000002</v>
      </c>
      <c r="G172" s="186">
        <f>SUM(G165:G171)</f>
        <v>17457.560000000001</v>
      </c>
      <c r="H172" s="46">
        <v>0</v>
      </c>
      <c r="I172" s="46">
        <v>0</v>
      </c>
      <c r="J172" s="46">
        <v>0</v>
      </c>
      <c r="K172" s="24">
        <f>SUM(K165:K171)</f>
        <v>17457.560000000001</v>
      </c>
      <c r="L172" s="24">
        <f>SUM(L165:L171)</f>
        <v>16314.287</v>
      </c>
      <c r="M172" s="24">
        <f>SUM(M165:M171)</f>
        <v>16785.663999999993</v>
      </c>
      <c r="N172" s="12">
        <f>SUM(N165:N171)</f>
        <v>17374.743999999992</v>
      </c>
      <c r="O172" s="8"/>
    </row>
    <row r="173" spans="1:15" x14ac:dyDescent="0.2">
      <c r="B173" s="3"/>
      <c r="C173" s="3"/>
      <c r="D173" s="3"/>
      <c r="E173" s="3"/>
      <c r="F173" s="3"/>
      <c r="G173" s="3"/>
      <c r="H173" s="3"/>
      <c r="I173" s="3"/>
      <c r="J173" s="3"/>
      <c r="K173" s="3"/>
      <c r="L173" s="3"/>
      <c r="M173" s="3"/>
      <c r="N173" s="3"/>
    </row>
    <row r="174" spans="1:15" hidden="1" x14ac:dyDescent="0.2">
      <c r="F174" s="10">
        <f t="shared" ref="F174:N174" si="29">F102-F91</f>
        <v>-2.0805999974982115E-4</v>
      </c>
      <c r="G174" s="10">
        <f t="shared" si="29"/>
        <v>4.2411000003994559E-4</v>
      </c>
      <c r="H174" s="10">
        <f t="shared" si="29"/>
        <v>-3.4948999996231578E-4</v>
      </c>
      <c r="I174" s="10">
        <f t="shared" si="29"/>
        <v>5.0220000048284419E-5</v>
      </c>
      <c r="J174" s="10">
        <f t="shared" si="29"/>
        <v>0</v>
      </c>
      <c r="K174" s="10">
        <f t="shared" si="29"/>
        <v>1.0406999945189455E-4</v>
      </c>
      <c r="L174" s="10">
        <f t="shared" si="29"/>
        <v>0</v>
      </c>
      <c r="M174" s="10">
        <f t="shared" si="29"/>
        <v>-1.2699997569143306E-6</v>
      </c>
      <c r="N174" s="10">
        <f t="shared" si="29"/>
        <v>0</v>
      </c>
    </row>
    <row r="175" spans="1:15" hidden="1" x14ac:dyDescent="0.2">
      <c r="F175" s="8"/>
      <c r="N175" s="1" t="s">
        <v>21</v>
      </c>
    </row>
    <row r="176" spans="1:15" ht="15" customHeight="1" x14ac:dyDescent="0.2">
      <c r="B176" s="187" t="s">
        <v>54</v>
      </c>
      <c r="C176" s="187"/>
      <c r="D176" s="187"/>
      <c r="E176" s="187"/>
      <c r="F176" s="187"/>
      <c r="G176" s="187"/>
      <c r="H176" s="187"/>
      <c r="I176" s="187"/>
      <c r="J176" s="187"/>
      <c r="K176" s="187"/>
      <c r="L176" s="187"/>
      <c r="M176" s="187"/>
      <c r="N176" s="187"/>
    </row>
    <row r="177" spans="2:14" ht="28.5" customHeight="1" x14ac:dyDescent="0.2">
      <c r="B177" s="187" t="s">
        <v>113</v>
      </c>
      <c r="C177" s="187"/>
      <c r="D177" s="187"/>
      <c r="E177" s="187"/>
      <c r="F177" s="187"/>
      <c r="G177" s="187"/>
      <c r="H177" s="187"/>
      <c r="I177" s="187"/>
      <c r="J177" s="187"/>
      <c r="K177" s="187"/>
      <c r="L177" s="187"/>
      <c r="M177" s="187"/>
      <c r="N177" s="187"/>
    </row>
    <row r="178" spans="2:14" x14ac:dyDescent="0.2">
      <c r="B178" s="187" t="s">
        <v>114</v>
      </c>
      <c r="C178" s="187"/>
      <c r="D178" s="187"/>
      <c r="E178" s="187"/>
      <c r="F178" s="187"/>
      <c r="G178" s="187"/>
      <c r="H178" s="187"/>
      <c r="I178" s="187"/>
      <c r="J178" s="187"/>
      <c r="K178" s="187"/>
      <c r="L178" s="187"/>
      <c r="M178" s="187"/>
      <c r="N178" s="187"/>
    </row>
  </sheetData>
  <mergeCells count="3">
    <mergeCell ref="B176:N176"/>
    <mergeCell ref="B177:N177"/>
    <mergeCell ref="B178:N178"/>
  </mergeCells>
  <pageMargins left="0.5" right="0.5" top="0.75" bottom="0.75" header="0.5" footer="0.5"/>
  <pageSetup scale="61" fitToHeight="0" orientation="landscape"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Q3-22 Data Supplement</vt:lpstr>
      <vt:lpstr>'Q3-22 Data Supplement'!Print_Area</vt:lpstr>
      <vt:lpstr>'Q3-22 Data Supplement'!Print_Titles</vt:lpstr>
    </vt:vector>
  </TitlesOfParts>
  <Company>Euroland.com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Data</dc:subject>
  <dc:creator>Euroland.com</dc:creator>
  <cp:lastModifiedBy>Marc Hammoud</cp:lastModifiedBy>
  <cp:lastPrinted>2023-01-16T13:26:54Z</cp:lastPrinted>
  <dcterms:created xsi:type="dcterms:W3CDTF">2022-10-25T08:19:36Z</dcterms:created>
  <dcterms:modified xsi:type="dcterms:W3CDTF">2023-01-16T13:41:08Z</dcterms:modified>
</cp:coreProperties>
</file>